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nlmerry\OneDrive - University Of Houston\Documents\PM Web\Templates\Revised Forms - Reduced CCs\"/>
    </mc:Choice>
  </mc:AlternateContent>
  <workbookProtection workbookAlgorithmName="SHA-512" workbookHashValue="jvhYNvbK8sqir0gud1/6RHxpGt0d1ANQ0K/k/x1ljucFtfARobELkuf3r9kawcoIQAluulAoSASPgzC7kz0slw==" workbookSaltValue="KLXzp66OrH+62sbPb45W7g==" workbookSpinCount="100000" lockStructure="1"/>
  <bookViews>
    <workbookView xWindow="0" yWindow="0" windowWidth="13176" windowHeight="3564"/>
  </bookViews>
  <sheets>
    <sheet name="Instructions" sheetId="22" r:id="rId1"/>
    <sheet name="CCEA Req" sheetId="24" r:id="rId2"/>
    <sheet name="Paste Copy" sheetId="17" r:id="rId3"/>
    <sheet name="Roll Up" sheetId="14" state="hidden" r:id="rId4"/>
    <sheet name="info Grid" sheetId="19" state="hidden" r:id="rId5"/>
  </sheets>
  <externalReferences>
    <externalReference r:id="rId6"/>
  </externalReferences>
  <calcPr calcId="152511"/>
  <customWorkbookViews>
    <customWorkbookView name="Ramirez, Jason S - Personal View" guid="{639ECF96-23BF-4DA5-8C9E-C3703B9A6C69}" mergeInterval="0" personalView="1" maximized="1" xWindow="-8" yWindow="-8" windowWidth="1936" windowHeight="1056" activeSheetId="2"/>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49" i="24" l="1"/>
  <c r="N50" i="24" s="1"/>
  <c r="N39" i="24"/>
  <c r="N40" i="24" s="1"/>
  <c r="N29" i="24"/>
  <c r="N30" i="24" s="1"/>
  <c r="G13" i="24" l="1"/>
  <c r="H13" i="24" s="1"/>
  <c r="H6" i="24" s="1"/>
  <c r="G17" i="24"/>
  <c r="H17" i="24" s="1"/>
  <c r="G19" i="24"/>
  <c r="H19" i="24" s="1"/>
  <c r="J19" i="24" s="1"/>
  <c r="G20" i="24"/>
  <c r="H20" i="24" s="1"/>
  <c r="J20" i="24" s="1"/>
  <c r="G21" i="24"/>
  <c r="H21" i="24" s="1"/>
  <c r="J21" i="24" s="1"/>
  <c r="G22" i="24"/>
  <c r="H22" i="24" s="1"/>
  <c r="J22" i="24" s="1"/>
  <c r="G23" i="24"/>
  <c r="H23" i="24" s="1"/>
  <c r="J23" i="24" s="1"/>
  <c r="G27" i="24"/>
  <c r="H27" i="24" s="1"/>
  <c r="G29" i="24"/>
  <c r="H29" i="24" s="1"/>
  <c r="J29" i="24" s="1"/>
  <c r="G30" i="24"/>
  <c r="H30" i="24" s="1"/>
  <c r="J30" i="24" s="1"/>
  <c r="G31" i="24"/>
  <c r="H31" i="24" s="1"/>
  <c r="J31" i="24" s="1"/>
  <c r="G32" i="24"/>
  <c r="H32" i="24" s="1"/>
  <c r="J32" i="24" s="1"/>
  <c r="G33" i="24"/>
  <c r="H33" i="24" s="1"/>
  <c r="J33" i="24" s="1"/>
  <c r="G37" i="24"/>
  <c r="H37" i="24" s="1"/>
  <c r="G39" i="24"/>
  <c r="H39" i="24" s="1"/>
  <c r="J39" i="24" s="1"/>
  <c r="G40" i="24"/>
  <c r="H40" i="24" s="1"/>
  <c r="J40" i="24" s="1"/>
  <c r="G41" i="24"/>
  <c r="H41" i="24" s="1"/>
  <c r="J41" i="24" s="1"/>
  <c r="G42" i="24"/>
  <c r="H42" i="24" s="1"/>
  <c r="J42" i="24" s="1"/>
  <c r="G43" i="24"/>
  <c r="H43" i="24" s="1"/>
  <c r="J43" i="24" s="1"/>
  <c r="G47" i="24"/>
  <c r="H47" i="24" s="1"/>
  <c r="G49" i="24"/>
  <c r="H49" i="24" s="1"/>
  <c r="J49" i="24" s="1"/>
  <c r="G50" i="24"/>
  <c r="H50" i="24" s="1"/>
  <c r="J50" i="24" s="1"/>
  <c r="G51" i="24"/>
  <c r="H51" i="24" s="1"/>
  <c r="J51" i="24" s="1"/>
  <c r="G52" i="24"/>
  <c r="H52" i="24" s="1"/>
  <c r="J52" i="24" s="1"/>
  <c r="G53" i="24"/>
  <c r="H53" i="24" s="1"/>
  <c r="J53" i="24" s="1"/>
  <c r="K37" i="24" l="1"/>
  <c r="Z38" i="24"/>
  <c r="Z40" i="24"/>
  <c r="J37" i="24"/>
  <c r="Z39" i="24"/>
  <c r="K47" i="24"/>
  <c r="K27" i="24"/>
  <c r="Z50" i="24"/>
  <c r="Z48" i="24"/>
  <c r="J47" i="24"/>
  <c r="Z49" i="24"/>
  <c r="J27" i="24"/>
  <c r="Z30" i="24"/>
  <c r="Z29" i="24"/>
  <c r="Z28" i="24"/>
  <c r="J17" i="24"/>
  <c r="Z18" i="24"/>
  <c r="Z20" i="24"/>
  <c r="Z19" i="24"/>
  <c r="AF19" i="24"/>
  <c r="AF49" i="24"/>
  <c r="AF50" i="24"/>
  <c r="AF48" i="24"/>
  <c r="AF40" i="24"/>
  <c r="AF39" i="24"/>
  <c r="AF38" i="24"/>
  <c r="K17" i="24"/>
  <c r="AF30" i="24"/>
  <c r="AF28" i="24"/>
  <c r="AF29" i="24"/>
  <c r="AF20" i="24"/>
  <c r="AF18" i="24"/>
  <c r="Z41" i="24" l="1"/>
  <c r="Z42" i="24" s="1"/>
  <c r="AB18" i="24"/>
  <c r="AB20" i="24"/>
  <c r="AB19" i="24"/>
  <c r="Z51" i="24"/>
  <c r="Z52" i="24" s="1"/>
  <c r="AB29" i="24"/>
  <c r="AB30" i="24"/>
  <c r="AB28" i="24"/>
  <c r="Z31" i="24"/>
  <c r="Z32" i="24" s="1"/>
  <c r="AB49" i="24"/>
  <c r="AB48" i="24"/>
  <c r="AB50" i="24"/>
  <c r="AB51" i="24" s="1"/>
  <c r="AB52" i="24" s="1"/>
  <c r="AB40" i="24"/>
  <c r="AB38" i="24"/>
  <c r="AB39" i="24"/>
  <c r="Z21" i="24"/>
  <c r="Z22" i="24" s="1"/>
  <c r="AH30" i="24"/>
  <c r="AH29" i="24"/>
  <c r="AH28" i="24"/>
  <c r="M27" i="24"/>
  <c r="N27" i="24" s="1"/>
  <c r="AF51" i="24"/>
  <c r="M37" i="24"/>
  <c r="N37" i="24" s="1"/>
  <c r="AH39" i="24"/>
  <c r="AH40" i="24"/>
  <c r="AH38" i="24"/>
  <c r="AH18" i="24"/>
  <c r="M17" i="24"/>
  <c r="N17" i="24" s="1"/>
  <c r="N19" i="24" s="1"/>
  <c r="N20" i="24" s="1"/>
  <c r="H7" i="24" s="1"/>
  <c r="H8" i="24" s="1"/>
  <c r="AH19" i="24"/>
  <c r="AH20" i="24"/>
  <c r="AF21" i="24"/>
  <c r="AF31" i="24"/>
  <c r="AH48" i="24"/>
  <c r="M47" i="24"/>
  <c r="N47" i="24" s="1"/>
  <c r="AH49" i="24"/>
  <c r="AH50" i="24"/>
  <c r="AF41" i="24"/>
  <c r="AB41" i="24" l="1"/>
  <c r="AB42" i="24" s="1"/>
  <c r="AB31" i="24"/>
  <c r="AB32" i="24" s="1"/>
  <c r="AB21" i="24"/>
  <c r="AB22" i="24" s="1"/>
  <c r="AH51" i="24"/>
  <c r="AH31" i="24"/>
  <c r="AH21" i="24"/>
  <c r="F2" i="17"/>
  <c r="F3" i="17" s="1"/>
  <c r="AH41" i="24"/>
  <c r="CV3" i="17" l="1" a="1"/>
  <c r="CV3" i="17" s="1"/>
  <c r="CU3" i="17" a="1"/>
  <c r="CU3" i="17" s="1"/>
  <c r="CJ3" i="17" a="1"/>
  <c r="CJ3" i="17" s="1"/>
  <c r="CH3" i="17" a="1"/>
  <c r="CH3" i="17" s="1"/>
  <c r="CF3" i="17" a="1"/>
  <c r="CF3" i="17" s="1"/>
  <c r="CA3" i="17" s="1"/>
  <c r="CE3" i="17" a="1"/>
  <c r="CE3" i="17" s="1"/>
  <c r="CD3" i="17" a="1"/>
  <c r="CD3" i="17" s="1"/>
  <c r="CB3" i="17" a="1"/>
  <c r="CB3" i="17" s="1"/>
  <c r="CV2" i="17" a="1"/>
  <c r="CV2" i="17" s="1"/>
  <c r="CU2" i="17" a="1"/>
  <c r="CU2" i="17" s="1"/>
  <c r="CJ2" i="17" a="1"/>
  <c r="CJ2" i="17" s="1"/>
  <c r="CH2" i="17" a="1"/>
  <c r="CH2" i="17" s="1"/>
  <c r="CF2" i="17" a="1"/>
  <c r="CF2" i="17" s="1"/>
  <c r="CA2" i="17" s="1"/>
  <c r="CE2" i="17" a="1"/>
  <c r="CE2" i="17" s="1"/>
  <c r="CD2" i="17" a="1"/>
  <c r="CD2" i="17" s="1"/>
  <c r="CB2" i="17" a="1"/>
  <c r="CB2" i="17" s="1"/>
  <c r="B3" i="14" l="1"/>
  <c r="C41" i="14" l="1"/>
  <c r="B5" i="14" s="1"/>
  <c r="A20" i="19" l="1"/>
  <c r="A15" i="19"/>
  <c r="A14" i="19"/>
  <c r="A12" i="19"/>
  <c r="A16" i="19"/>
  <c r="A18" i="19" l="1"/>
  <c r="A3" i="19"/>
  <c r="A11" i="19"/>
  <c r="A24" i="19"/>
  <c r="A22" i="19"/>
  <c r="A19" i="19"/>
  <c r="A10" i="19"/>
  <c r="A27" i="19"/>
  <c r="A6" i="19"/>
  <c r="A5" i="19"/>
  <c r="A28" i="19"/>
  <c r="A23" i="19"/>
  <c r="A29" i="19"/>
  <c r="A26" i="19"/>
  <c r="A4" i="19"/>
  <c r="A13" i="19"/>
  <c r="A17" i="19"/>
  <c r="A25" i="19"/>
  <c r="A21" i="19"/>
  <c r="A9" i="19" l="1"/>
  <c r="A8" i="19"/>
  <c r="A2" i="19"/>
  <c r="A7" i="19"/>
  <c r="A30" i="19" l="1"/>
  <c r="CD6" i="17" l="1" a="1"/>
  <c r="CD6" i="17" s="1"/>
  <c r="CD5" i="17" a="1"/>
  <c r="CD5" i="17" s="1"/>
  <c r="CD9" i="17" a="1"/>
  <c r="CD9" i="17" s="1"/>
  <c r="CU4" i="17" a="1"/>
  <c r="CU4" i="17" s="1"/>
  <c r="CJ4" i="17" a="1"/>
  <c r="CJ4" i="17" s="1"/>
  <c r="CF4" i="17" a="1"/>
  <c r="CF4" i="17" s="1"/>
  <c r="CA4" i="17" s="1"/>
  <c r="CH4" i="17" a="1"/>
  <c r="CH4" i="17" s="1"/>
  <c r="CH5" i="17" a="1"/>
  <c r="CH5" i="17" s="1"/>
  <c r="CD4" i="17" a="1"/>
  <c r="CD4" i="17" s="1"/>
  <c r="CV4" i="17" a="1"/>
  <c r="CV4" i="17" s="1"/>
  <c r="CE4" i="17" a="1"/>
  <c r="CE4" i="17" s="1"/>
  <c r="CB4" i="17" a="1"/>
  <c r="CB4" i="17" s="1"/>
  <c r="CF5" i="17" a="1"/>
  <c r="CF5" i="17" s="1"/>
  <c r="CA5" i="17" s="1"/>
  <c r="CD7" i="17" a="1"/>
  <c r="CD7" i="17" s="1"/>
  <c r="CD8" i="17" a="1"/>
  <c r="CD8" i="17" s="1"/>
</calcChain>
</file>

<file path=xl/comments1.xml><?xml version="1.0" encoding="utf-8"?>
<comments xmlns="http://schemas.openxmlformats.org/spreadsheetml/2006/main">
  <authors>
    <author>Merry, Nick</author>
  </authors>
  <commentList>
    <comment ref="C8" authorId="0" shapeId="0">
      <text>
        <r>
          <rPr>
            <b/>
            <sz val="9"/>
            <color indexed="81"/>
            <rFont val="Tahoma"/>
            <family val="2"/>
          </rPr>
          <t>Merry, Nick:</t>
        </r>
        <r>
          <rPr>
            <sz val="9"/>
            <color indexed="81"/>
            <rFont val="Tahoma"/>
            <family val="2"/>
          </rPr>
          <t xml:space="preserve">
The vaues that would be used for the onl line change request</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<sst xmlns="http://schemas.openxmlformats.org/spreadsheetml/2006/main" count="439" uniqueCount="206">
  <si>
    <t>Self Performed Work</t>
  </si>
  <si>
    <t>Subcontractor Name</t>
  </si>
  <si>
    <t>03-01-014110</t>
  </si>
  <si>
    <t>Insurance &amp; Bonds</t>
  </si>
  <si>
    <t>03-02-000000</t>
  </si>
  <si>
    <t>Existing Conditions</t>
  </si>
  <si>
    <t>03-03-000000</t>
  </si>
  <si>
    <t>Concrete</t>
  </si>
  <si>
    <t>03-04-000000</t>
  </si>
  <si>
    <t>Masonry</t>
  </si>
  <si>
    <t>03-05-000000</t>
  </si>
  <si>
    <t>Metals</t>
  </si>
  <si>
    <t>03-06-000000</t>
  </si>
  <si>
    <t>Wood, Plastics, Composites</t>
  </si>
  <si>
    <t>03-07-000000</t>
  </si>
  <si>
    <t>Thermal and Moisture Protection</t>
  </si>
  <si>
    <t>03-08-000000</t>
  </si>
  <si>
    <t>Openings</t>
  </si>
  <si>
    <t>03-09-000000</t>
  </si>
  <si>
    <t>Finishes</t>
  </si>
  <si>
    <t>03-10-000000</t>
  </si>
  <si>
    <t>Specialties</t>
  </si>
  <si>
    <t>03-11-000000</t>
  </si>
  <si>
    <t>Contractor Provided Equipment</t>
  </si>
  <si>
    <t>03-12-000000</t>
  </si>
  <si>
    <t>Contractor Provided Fixtures and Furnishings</t>
  </si>
  <si>
    <t>Labor</t>
  </si>
  <si>
    <t>Equipment</t>
  </si>
  <si>
    <t>Summary of Lower Tiers</t>
  </si>
  <si>
    <t>Subcontractor Subtotal</t>
  </si>
  <si>
    <t>Markup</t>
  </si>
  <si>
    <t>Self Perform Subtotal</t>
  </si>
  <si>
    <t>TOTAL COST OF WORK</t>
  </si>
  <si>
    <t>General Conditions</t>
  </si>
  <si>
    <t>OCO Number</t>
  </si>
  <si>
    <t>Contractor Name</t>
  </si>
  <si>
    <t>Total Value of Proposals</t>
  </si>
  <si>
    <t>Total days claimed</t>
  </si>
  <si>
    <t>TOTAL Value</t>
  </si>
  <si>
    <t>03-01-</t>
  </si>
  <si>
    <t>Contractor Provided Moving Expenses</t>
  </si>
  <si>
    <t>03-01-014123</t>
  </si>
  <si>
    <t>Permits &amp; Fees</t>
  </si>
  <si>
    <t>03-13-000000</t>
  </si>
  <si>
    <t>Specialty Construction</t>
  </si>
  <si>
    <t>03-14-000000</t>
  </si>
  <si>
    <t>Conveying Equipment</t>
  </si>
  <si>
    <t>03-21-000000</t>
  </si>
  <si>
    <t>Fire Suppression</t>
  </si>
  <si>
    <t>03-22-000000</t>
  </si>
  <si>
    <t>Plumbing</t>
  </si>
  <si>
    <t>03-23-000000</t>
  </si>
  <si>
    <t>HVAC</t>
  </si>
  <si>
    <t>03-25-000000</t>
  </si>
  <si>
    <t>Integrated Automation</t>
  </si>
  <si>
    <t>03-26-000000</t>
  </si>
  <si>
    <t>Electrical</t>
  </si>
  <si>
    <t>03-27-000000</t>
  </si>
  <si>
    <t>Construction Contractor Provided Communications</t>
  </si>
  <si>
    <t>03-28-000000</t>
  </si>
  <si>
    <t>Electronic Safety &amp; Security</t>
  </si>
  <si>
    <t>03-31-000000</t>
  </si>
  <si>
    <t>Earthwork</t>
  </si>
  <si>
    <t>03-32-000000</t>
  </si>
  <si>
    <t>Exterior Improvements</t>
  </si>
  <si>
    <t>03-33-000000</t>
  </si>
  <si>
    <t>Utilities</t>
  </si>
  <si>
    <t>03-34-000000</t>
  </si>
  <si>
    <t>Transportation</t>
  </si>
  <si>
    <t>03-35-000000</t>
  </si>
  <si>
    <t>Waterway and Marine Construction</t>
  </si>
  <si>
    <t>03-44-000000</t>
  </si>
  <si>
    <t>Pollution and Waste Control Equipment</t>
  </si>
  <si>
    <t>03-46-000000</t>
  </si>
  <si>
    <t>Water and Wastewater Equipment</t>
  </si>
  <si>
    <t>Contractor Fee and mark up</t>
  </si>
  <si>
    <t>This Worksheet provides a summary of the CP costs by Cost Code in a format that can be uploaded or cut and pasted into PMWeb.</t>
  </si>
  <si>
    <t>Line #</t>
  </si>
  <si>
    <t>Attachments</t>
  </si>
  <si>
    <t>Item</t>
  </si>
  <si>
    <t>Description</t>
  </si>
  <si>
    <t>Currency</t>
  </si>
  <si>
    <t>Ext. Cost</t>
  </si>
  <si>
    <t>Commitment Line</t>
  </si>
  <si>
    <t>Cost Code</t>
  </si>
  <si>
    <t>Cost Type</t>
  </si>
  <si>
    <t>Days</t>
  </si>
  <si>
    <t>Phase</t>
  </si>
  <si>
    <t>WBS</t>
  </si>
  <si>
    <t>Period</t>
  </si>
  <si>
    <t>Assigned To</t>
  </si>
  <si>
    <t>Manufacturer</t>
  </si>
  <si>
    <t>Mfr. #</t>
  </si>
  <si>
    <t>CE ID</t>
  </si>
  <si>
    <t>CCO ID</t>
  </si>
  <si>
    <t>Notes</t>
  </si>
  <si>
    <t>Type of Markup</t>
  </si>
  <si>
    <t>Capital Work Complete</t>
  </si>
  <si>
    <t>Amount</t>
  </si>
  <si>
    <t/>
  </si>
  <si>
    <t>General Requirements</t>
  </si>
  <si>
    <t>USD - Dollars (USA)</t>
  </si>
  <si>
    <t>Instructions</t>
  </si>
  <si>
    <t>03-03-030000</t>
  </si>
  <si>
    <t>03-04-040000</t>
  </si>
  <si>
    <t>03-05-050000</t>
  </si>
  <si>
    <t>03-06-060000</t>
  </si>
  <si>
    <t>03-07-070000</t>
  </si>
  <si>
    <t>03-08-080000</t>
  </si>
  <si>
    <t>03-09-090000</t>
  </si>
  <si>
    <t>03-10-100000</t>
  </si>
  <si>
    <t>03-11-110000</t>
  </si>
  <si>
    <t>03-12-120000</t>
  </si>
  <si>
    <t>03-13-130000</t>
  </si>
  <si>
    <t>03-14-140000</t>
  </si>
  <si>
    <t>03-21-210000</t>
  </si>
  <si>
    <t>03-22-220000</t>
  </si>
  <si>
    <t>03-23-230000</t>
  </si>
  <si>
    <t>03-25-250000</t>
  </si>
  <si>
    <t>03-26-260000</t>
  </si>
  <si>
    <t>03-27-270000</t>
  </si>
  <si>
    <t>03-28-280000</t>
  </si>
  <si>
    <t>03-31-310000</t>
  </si>
  <si>
    <t>03-32-320000</t>
  </si>
  <si>
    <t>03-33-330000</t>
  </si>
  <si>
    <t>03-34-340000</t>
  </si>
  <si>
    <t>03-35-350000</t>
  </si>
  <si>
    <t>03-44-440000</t>
  </si>
  <si>
    <t>03-46-460000</t>
  </si>
  <si>
    <t>03-02-020000</t>
  </si>
  <si>
    <t>Click on the +Add button</t>
  </si>
  <si>
    <t>In the Justification field, provide a sufficiently detailed justification.</t>
  </si>
  <si>
    <t>Click the save icon at the top.</t>
  </si>
  <si>
    <t>In PM Web, click the Paste From Excel button.</t>
  </si>
  <si>
    <t>In PM Web, select Online Change Request under Change Management.</t>
  </si>
  <si>
    <t>Complete the Company, Project, Commitment, Description, and Record # fields</t>
  </si>
  <si>
    <t>Prime Contractor</t>
  </si>
  <si>
    <t>Verify the data in the 'Change Request Recap' section.</t>
  </si>
  <si>
    <t>Click OK for the 'Use Ctrl+V to paste your data' pop up.</t>
  </si>
  <si>
    <t>All light blue fields are unlocked for vendor input</t>
  </si>
  <si>
    <t>Contractor Provided Communications</t>
  </si>
  <si>
    <t>03-01-000000</t>
  </si>
  <si>
    <t>04-97-018888</t>
  </si>
  <si>
    <t>Construction Allowances</t>
  </si>
  <si>
    <t>Click the save icon at the top to save the header.</t>
  </si>
  <si>
    <t>Project</t>
  </si>
  <si>
    <t>Total Labor with mark up</t>
  </si>
  <si>
    <t>Labor Mark up (%)</t>
  </si>
  <si>
    <t>03-00-000000</t>
  </si>
  <si>
    <t>Construction Cost</t>
  </si>
  <si>
    <t>Lower Tier Total</t>
  </si>
  <si>
    <t>Lower Tier Subcontractor Name</t>
  </si>
  <si>
    <t>Subcontractor 1</t>
  </si>
  <si>
    <t>Subcontractor Cost of Work</t>
  </si>
  <si>
    <t>Enter Project information in rows 1 and 2</t>
  </si>
  <si>
    <t xml:space="preserve">Repeat the process for additional subcontractors and their lower tiers. </t>
  </si>
  <si>
    <t>Return to this spreadsheet and go to the 'Paste Copy' tab.  Select and copy cells A2 to V3.</t>
  </si>
  <si>
    <t>Hold down the Ctrl button and press V to paste the data in PM Web.</t>
  </si>
  <si>
    <t xml:space="preserve">Enter the Material, Equipment and Labor Costs for subcontractor1. </t>
  </si>
  <si>
    <t>Enter the Material, Equipment and Labor Costs for each of that subcontractor's lower tier subcontractors.</t>
  </si>
  <si>
    <t>Lower Tier Subcontractor Costs</t>
  </si>
  <si>
    <t>Subcontracted</t>
  </si>
  <si>
    <t>Self performed</t>
  </si>
  <si>
    <t>These cells check mark up against UH UGC limits</t>
  </si>
  <si>
    <t>Markup on Lower Tier (%)</t>
  </si>
  <si>
    <t>Subtotal Lower Tier Work</t>
  </si>
  <si>
    <t>Self Perform Mark up (%)</t>
  </si>
  <si>
    <t>Materials &amp; Supplies</t>
  </si>
  <si>
    <t>Subcontractor</t>
  </si>
  <si>
    <t>Subcontractor 4 Self Performed Work</t>
  </si>
  <si>
    <t>Subcontractor 3 Self Performed Work</t>
  </si>
  <si>
    <t>Subcontractor 2 Self Performed Work</t>
  </si>
  <si>
    <t>Lower Tier Subcontractor</t>
  </si>
  <si>
    <t>Subcontractor 1 Self Performed Work</t>
  </si>
  <si>
    <t>Self Performed Work Subtotal</t>
  </si>
  <si>
    <t>TOTAL VALUE OF PROPOSAL</t>
  </si>
  <si>
    <t>Subcontracted Work Subtotal</t>
  </si>
  <si>
    <t>(Prime Contractor to include this form in addition to other supporting documentation as backup in PM Web Attachements tab when submitting)</t>
  </si>
  <si>
    <t>These cells check mark up against TFC UGC limits</t>
  </si>
  <si>
    <t>&lt;$10K</t>
  </si>
  <si>
    <t>$10K-$20K</t>
  </si>
  <si>
    <t>&gt;$20K</t>
  </si>
  <si>
    <t>Mark up $'s</t>
  </si>
  <si>
    <t>% check</t>
  </si>
  <si>
    <t>Attach a copy of this worksheet and other backup under the 'Attachments' tab in PM Web.</t>
  </si>
  <si>
    <r>
      <t xml:space="preserve">Under the Details tab, ensure the 'Use Units' box is not selected.  </t>
    </r>
    <r>
      <rPr>
        <sz val="11"/>
        <color theme="1"/>
        <rFont val="Calibri"/>
        <family val="2"/>
        <scheme val="minor"/>
      </rPr>
      <t>If 'Use Units' box is selected you will get an 'Invalid Data' message when you try to paste.</t>
    </r>
  </si>
  <si>
    <t>Save this worksheet.</t>
  </si>
  <si>
    <t>Enter the mark-up percentages for subcontractor and lower tier subcontractors (Refer to contract/UGC).  Note, if percentages exceed maximum allowable by UGCs on the subcontractor line, the cell will turn red.</t>
  </si>
  <si>
    <t>Construction Contingency</t>
  </si>
  <si>
    <t>04-99-999999</t>
  </si>
  <si>
    <t>CCEA No.</t>
  </si>
  <si>
    <t>Subcontractor 4</t>
  </si>
  <si>
    <t>Subcontractor 3</t>
  </si>
  <si>
    <t>Subcontractor 2</t>
  </si>
  <si>
    <t>PCCEA##</t>
  </si>
  <si>
    <t>Bond/SDI if authorized (%)</t>
  </si>
  <si>
    <t>Justification for Additional Subcontractor Bond/Insurance</t>
  </si>
  <si>
    <t>TOTAL COST</t>
  </si>
  <si>
    <t>Subcontractor markups per TFC UGC</t>
  </si>
  <si>
    <t>Enter CCEA Request numbers.  Format is PCCEA##'.</t>
  </si>
  <si>
    <t xml:space="preserve">Make sure you attach a copy of this costs template to the record. </t>
  </si>
  <si>
    <t xml:space="preserve">Enter all self-performed Material, Equipment, Labor and Labor mark ups per TFC UGC.  </t>
  </si>
  <si>
    <r>
      <t>Under the Category field, select '</t>
    </r>
    <r>
      <rPr>
        <b/>
        <sz val="11"/>
        <color theme="1"/>
        <rFont val="Calibri"/>
        <family val="2"/>
        <scheme val="minor"/>
      </rPr>
      <t>Construction Contingency Expenditure Authorization Request</t>
    </r>
    <r>
      <rPr>
        <sz val="11"/>
        <color theme="1"/>
        <rFont val="Calibri"/>
        <family val="2"/>
        <scheme val="minor"/>
      </rPr>
      <t>' from the drop down menu.</t>
    </r>
  </si>
  <si>
    <t>If SDI or bond is authorized for the subcontractor, enter as a percentage.  Enter justification.</t>
  </si>
  <si>
    <t>Once you have entered all the costs, select the 'Paste Copy' tab and verify amounts equal total cost of work.  Since the process transfers funds from the Construction Allowance cost code to the Construction Cost cost code, the result is a net zero.  The 'Paste Copy' tab aligns data for the cut/paste to PM Web performed in step 19.</t>
  </si>
  <si>
    <t>Click the Submit button followed by Save button.</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</si>
</sst>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quot;* #,##0.00_);_(&quot;$&quot;* \(#,##0.00\);_(&quot;$&quot;* &quot;-&quot;??_);_(@_)"/>
    <numFmt numFmtId="164" formatCode="_(&quot;$&quot;* #,##0_);_(&quot;$&quot;* \(#,##0\);_(&quot;$&quot;* &quot;-&quot;??_);_(@_)"/>
    <numFmt numFmtId="165" formatCode="0.000"/>
  </numFmts>
  <fonts count="30" x14ac:knownFonts="1">
    <font>
      <sz val="11"/>
      <color theme="1"/>
      <name val="Calibri"/>
      <family val="2"/>
      <scheme val="minor"/>
    </font>
    <font>
      <sz val="11"/>
      <color theme="1"/>
      <name val="Calibri"/>
      <family val="2"/>
      <scheme val="minor"/>
    </font>
    <font>
      <b/>
      <sz val="11"/>
      <color theme="1"/>
      <name val="Calibri"/>
      <family val="2"/>
      <scheme val="minor"/>
    </font>
    <font>
      <sz val="9"/>
      <name val="Verdana"/>
      <family val="2"/>
    </font>
    <font>
      <i/>
      <sz val="11"/>
      <color theme="1"/>
      <name val="Calibri"/>
      <family val="2"/>
      <scheme val="minor"/>
    </font>
    <font>
      <sz val="9"/>
      <color indexed="81"/>
      <name val="Tahoma"/>
      <family val="2"/>
    </font>
    <font>
      <b/>
      <sz val="9"/>
      <color indexed="81"/>
      <name val="Tahoma"/>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9"/>
      <color rgb="FF00008B"/>
      <name val="Verdana"/>
      <family val="2"/>
    </font>
    <font>
      <b/>
      <sz val="14"/>
      <color theme="1"/>
      <name val="Calibri"/>
      <family val="2"/>
      <scheme val="minor"/>
    </font>
    <font>
      <b/>
      <sz val="9"/>
      <color theme="0"/>
      <name val="Verdana"/>
      <family val="2"/>
    </font>
    <font>
      <b/>
      <sz val="9"/>
      <color theme="1"/>
      <name val="Verdana"/>
      <family val="2"/>
    </font>
    <font>
      <sz val="10"/>
      <color theme="0"/>
      <name val="Consolas"/>
      <family val="3"/>
    </font>
    <font>
      <i/>
      <sz val="9"/>
      <name val="Verdana"/>
      <family val="2"/>
    </font>
    <font>
      <i/>
      <sz val="11"/>
      <color theme="0" tint="-0.34998626667073579"/>
      <name val="Calibri"/>
      <family val="2"/>
      <scheme val="minor"/>
    </font>
    <font>
      <i/>
      <sz val="11"/>
      <name val="Calibri"/>
      <family val="2"/>
      <scheme val="minor"/>
    </font>
  </fonts>
  <fills count="43">
    <fill>
      <patternFill patternType="none"/>
    </fill>
    <fill>
      <patternFill patternType="gray125"/>
    </fill>
    <fill>
      <patternFill patternType="solid">
        <fgColor theme="4"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theme="9" tint="0.79998168889431442"/>
        <bgColor indexed="64"/>
      </patternFill>
    </fill>
    <fill>
      <patternFill patternType="solid">
        <fgColor theme="8" tint="0.39997558519241921"/>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FF0000"/>
        <bgColor indexed="64"/>
      </patternFill>
    </fill>
    <fill>
      <patternFill patternType="solid">
        <fgColor rgb="FFFFCCFF"/>
        <bgColor indexed="64"/>
      </patternFill>
    </fill>
    <fill>
      <patternFill patternType="solid">
        <fgColor rgb="FFFF7C80"/>
        <bgColor indexed="64"/>
      </patternFill>
    </fill>
    <fill>
      <patternFill patternType="solid">
        <fgColor theme="0"/>
        <bgColor indexed="64"/>
      </patternFill>
    </fill>
  </fills>
  <borders count="6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style="medium">
        <color indexed="64"/>
      </left>
      <right/>
      <top/>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style="thin">
        <color rgb="FF000000"/>
      </left>
      <right style="thin">
        <color rgb="FF000000"/>
      </right>
      <top/>
      <bottom style="thin">
        <color rgb="FF000000"/>
      </bottom>
      <diagonal/>
    </border>
    <border>
      <left style="thin">
        <color indexed="64"/>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rgb="FF000000"/>
      </right>
      <top style="thin">
        <color indexed="64"/>
      </top>
      <bottom style="double">
        <color indexed="64"/>
      </bottom>
      <diagonal/>
    </border>
    <border>
      <left style="medium">
        <color indexed="64"/>
      </left>
      <right style="thin">
        <color rgb="FF000000"/>
      </right>
      <top/>
      <bottom style="thin">
        <color rgb="FF000000"/>
      </bottom>
      <diagonal/>
    </border>
    <border>
      <left style="medium">
        <color indexed="64"/>
      </left>
      <right style="thin">
        <color rgb="FF000000"/>
      </right>
      <top/>
      <bottom/>
      <diagonal/>
    </border>
    <border>
      <left style="thin">
        <color rgb="FF000000"/>
      </left>
      <right style="medium">
        <color indexed="64"/>
      </right>
      <top style="thin">
        <color rgb="FF000000"/>
      </top>
      <bottom style="medium">
        <color indexed="64"/>
      </bottom>
      <diagonal/>
    </border>
    <border>
      <left style="thin">
        <color rgb="FF000000"/>
      </left>
      <right style="medium">
        <color indexed="64"/>
      </right>
      <top style="thin">
        <color rgb="FF000000"/>
      </top>
      <bottom style="thin">
        <color rgb="FF000000"/>
      </bottom>
      <diagonal/>
    </border>
    <border>
      <left style="thin">
        <color indexed="64"/>
      </left>
      <right style="medium">
        <color indexed="64"/>
      </right>
      <top style="medium">
        <color indexed="64"/>
      </top>
      <bottom style="thin">
        <color indexed="64"/>
      </bottom>
      <diagonal/>
    </border>
    <border>
      <left style="thin">
        <color rgb="FF000000"/>
      </left>
      <right style="medium">
        <color indexed="64"/>
      </right>
      <top/>
      <bottom style="thin">
        <color rgb="FF000000"/>
      </bottom>
      <diagonal/>
    </border>
    <border>
      <left/>
      <right style="medium">
        <color indexed="64"/>
      </right>
      <top style="double">
        <color indexed="64"/>
      </top>
      <bottom/>
      <diagonal/>
    </border>
    <border>
      <left/>
      <right/>
      <top style="double">
        <color indexed="64"/>
      </top>
      <bottom/>
      <diagonal/>
    </border>
    <border>
      <left style="medium">
        <color indexed="64"/>
      </left>
      <right/>
      <top style="double">
        <color indexed="64"/>
      </top>
      <bottom/>
      <diagonal/>
    </border>
    <border>
      <left style="thin">
        <color rgb="FF000000"/>
      </left>
      <right style="medium">
        <color indexed="64"/>
      </right>
      <top/>
      <bottom/>
      <diagonal/>
    </border>
    <border>
      <left style="thin">
        <color rgb="FF000000"/>
      </left>
      <right style="medium">
        <color indexed="64"/>
      </right>
      <top style="thin">
        <color indexed="64"/>
      </top>
      <bottom style="double">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style="thin">
        <color rgb="FF000000"/>
      </right>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thin">
        <color indexed="64"/>
      </top>
      <bottom style="medium">
        <color indexed="64"/>
      </bottom>
      <diagonal/>
    </border>
    <border>
      <left/>
      <right/>
      <top/>
      <bottom style="medium">
        <color indexed="64"/>
      </bottom>
      <diagonal/>
    </border>
  </borders>
  <cellStyleXfs count="44">
    <xf numFmtId="0" fontId="0" fillId="0" borderId="0"/>
    <xf numFmtId="44" fontId="1" fillId="0" borderId="0" applyFont="0" applyFill="0" applyBorder="0" applyAlignment="0" applyProtection="0"/>
    <xf numFmtId="9" fontId="1" fillId="0" borderId="0" applyFont="0" applyFill="0" applyBorder="0" applyAlignment="0" applyProtection="0"/>
    <xf numFmtId="0" fontId="7" fillId="0" borderId="0" applyNumberFormat="0" applyFill="0" applyBorder="0" applyAlignment="0" applyProtection="0"/>
    <xf numFmtId="0" fontId="8" fillId="0" borderId="28" applyNumberFormat="0" applyFill="0" applyAlignment="0" applyProtection="0"/>
    <xf numFmtId="0" fontId="9" fillId="0" borderId="29" applyNumberFormat="0" applyFill="0" applyAlignment="0" applyProtection="0"/>
    <xf numFmtId="0" fontId="10" fillId="0" borderId="30" applyNumberFormat="0" applyFill="0" applyAlignment="0" applyProtection="0"/>
    <xf numFmtId="0" fontId="10" fillId="0" borderId="0" applyNumberFormat="0" applyFill="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0" applyNumberFormat="0" applyBorder="0" applyAlignment="0" applyProtection="0"/>
    <xf numFmtId="0" fontId="14" fillId="6" borderId="31" applyNumberFormat="0" applyAlignment="0" applyProtection="0"/>
    <xf numFmtId="0" fontId="15" fillId="7" borderId="32" applyNumberFormat="0" applyAlignment="0" applyProtection="0"/>
    <xf numFmtId="0" fontId="16" fillId="7" borderId="31" applyNumberFormat="0" applyAlignment="0" applyProtection="0"/>
    <xf numFmtId="0" fontId="17" fillId="0" borderId="33" applyNumberFormat="0" applyFill="0" applyAlignment="0" applyProtection="0"/>
    <xf numFmtId="0" fontId="18" fillId="8" borderId="34" applyNumberFormat="0" applyAlignment="0" applyProtection="0"/>
    <xf numFmtId="0" fontId="19" fillId="0" borderId="0" applyNumberFormat="0" applyFill="0" applyBorder="0" applyAlignment="0" applyProtection="0"/>
    <xf numFmtId="0" fontId="1" fillId="9" borderId="35" applyNumberFormat="0" applyFont="0" applyAlignment="0" applyProtection="0"/>
    <xf numFmtId="0" fontId="20" fillId="0" borderId="0" applyNumberFormat="0" applyFill="0" applyBorder="0" applyAlignment="0" applyProtection="0"/>
    <xf numFmtId="0" fontId="2" fillId="0" borderId="36" applyNumberFormat="0" applyFill="0" applyAlignment="0" applyProtection="0"/>
    <xf numFmtId="0" fontId="2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2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2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2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2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2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cellStyleXfs>
  <cellXfs count="144">
    <xf numFmtId="0" fontId="0" fillId="0" borderId="0" xfId="0"/>
    <xf numFmtId="0" fontId="0" fillId="0" borderId="0" xfId="0" applyAlignment="1">
      <alignment horizontal="right"/>
    </xf>
    <xf numFmtId="49" fontId="3" fillId="0" borderId="3" xfId="0" applyNumberFormat="1" applyFont="1" applyBorder="1" applyAlignment="1">
      <alignment wrapText="1"/>
    </xf>
    <xf numFmtId="44" fontId="0" fillId="0" borderId="17" xfId="1" applyFont="1" applyBorder="1"/>
    <xf numFmtId="44" fontId="0" fillId="0" borderId="16" xfId="1" applyFont="1" applyBorder="1"/>
    <xf numFmtId="0" fontId="0" fillId="2" borderId="0" xfId="0" applyFill="1"/>
    <xf numFmtId="44" fontId="0" fillId="0" borderId="0" xfId="0" applyNumberFormat="1"/>
    <xf numFmtId="44" fontId="2" fillId="0" borderId="4" xfId="0" applyNumberFormat="1" applyFont="1" applyBorder="1"/>
    <xf numFmtId="0" fontId="2" fillId="0" borderId="4" xfId="0" applyFont="1" applyBorder="1"/>
    <xf numFmtId="0" fontId="3" fillId="0" borderId="3" xfId="0" applyFont="1" applyBorder="1" applyAlignment="1">
      <alignment wrapText="1"/>
    </xf>
    <xf numFmtId="49" fontId="0" fillId="0" borderId="0" xfId="0" applyNumberFormat="1"/>
    <xf numFmtId="4" fontId="0" fillId="0" borderId="0" xfId="0" applyNumberFormat="1"/>
    <xf numFmtId="0" fontId="0" fillId="2" borderId="0" xfId="0" applyFill="1" applyProtection="1">
      <protection locked="0"/>
    </xf>
    <xf numFmtId="0" fontId="0" fillId="0" borderId="0" xfId="0"/>
    <xf numFmtId="0" fontId="22" fillId="0" borderId="3" xfId="0" applyFont="1" applyBorder="1" applyAlignment="1">
      <alignment wrapText="1"/>
    </xf>
    <xf numFmtId="164" fontId="0" fillId="2" borderId="5" xfId="1" applyNumberFormat="1" applyFont="1" applyFill="1" applyBorder="1" applyProtection="1">
      <protection locked="0"/>
    </xf>
    <xf numFmtId="164" fontId="0" fillId="2" borderId="6" xfId="1" applyNumberFormat="1" applyFont="1" applyFill="1" applyBorder="1" applyProtection="1">
      <protection locked="0"/>
    </xf>
    <xf numFmtId="164" fontId="0" fillId="2" borderId="1" xfId="1" applyNumberFormat="1" applyFont="1" applyFill="1" applyBorder="1" applyProtection="1">
      <protection locked="0"/>
    </xf>
    <xf numFmtId="164" fontId="0" fillId="2" borderId="7" xfId="1" applyNumberFormat="1" applyFont="1" applyFill="1" applyBorder="1" applyProtection="1">
      <protection locked="0"/>
    </xf>
    <xf numFmtId="0" fontId="0" fillId="0" borderId="0" xfId="0" applyProtection="1"/>
    <xf numFmtId="0" fontId="0" fillId="0" borderId="0" xfId="0" applyBorder="1" applyProtection="1"/>
    <xf numFmtId="164" fontId="0" fillId="0" borderId="1" xfId="1" applyNumberFormat="1" applyFont="1" applyBorder="1" applyProtection="1"/>
    <xf numFmtId="0" fontId="0" fillId="0" borderId="23" xfId="0" applyBorder="1" applyAlignment="1" applyProtection="1">
      <alignment wrapText="1"/>
    </xf>
    <xf numFmtId="0" fontId="0" fillId="0" borderId="24" xfId="0" applyBorder="1" applyAlignment="1" applyProtection="1">
      <alignment wrapText="1"/>
    </xf>
    <xf numFmtId="0" fontId="0" fillId="0" borderId="25" xfId="0" applyBorder="1" applyAlignment="1" applyProtection="1">
      <alignment wrapText="1"/>
    </xf>
    <xf numFmtId="0" fontId="0" fillId="0" borderId="0" xfId="0" applyFill="1"/>
    <xf numFmtId="0" fontId="22" fillId="0" borderId="3" xfId="0" applyNumberFormat="1" applyFont="1" applyBorder="1" applyAlignment="1">
      <alignment wrapText="1"/>
    </xf>
    <xf numFmtId="0" fontId="0" fillId="0" borderId="0" xfId="0" applyNumberFormat="1"/>
    <xf numFmtId="0" fontId="0" fillId="0" borderId="0" xfId="0" applyAlignment="1">
      <alignment wrapText="1"/>
    </xf>
    <xf numFmtId="0" fontId="0" fillId="0" borderId="0" xfId="0" quotePrefix="1" applyAlignment="1">
      <alignment horizontal="right" vertical="center"/>
    </xf>
    <xf numFmtId="0" fontId="0" fillId="0" borderId="0" xfId="0" applyAlignment="1">
      <alignment horizontal="right" vertical="center"/>
    </xf>
    <xf numFmtId="0" fontId="23" fillId="0" borderId="0" xfId="0" applyFont="1" applyAlignment="1">
      <alignment horizontal="left"/>
    </xf>
    <xf numFmtId="0" fontId="2" fillId="34" borderId="0" xfId="0" applyFont="1" applyFill="1" applyAlignment="1">
      <alignment horizontal="center" wrapText="1"/>
    </xf>
    <xf numFmtId="0" fontId="0" fillId="0" borderId="38" xfId="0" applyBorder="1" applyAlignment="1" applyProtection="1">
      <alignment wrapText="1"/>
    </xf>
    <xf numFmtId="0" fontId="0" fillId="0" borderId="26" xfId="0" applyBorder="1" applyProtection="1"/>
    <xf numFmtId="0" fontId="0" fillId="2" borderId="0" xfId="0" applyFill="1" applyAlignment="1">
      <alignment horizontal="right"/>
    </xf>
    <xf numFmtId="0" fontId="0" fillId="0" borderId="21" xfId="0" applyBorder="1" applyAlignment="1" applyProtection="1">
      <alignment wrapText="1"/>
    </xf>
    <xf numFmtId="164" fontId="0" fillId="0" borderId="6" xfId="1" applyNumberFormat="1" applyFont="1" applyBorder="1" applyProtection="1"/>
    <xf numFmtId="0" fontId="22" fillId="0" borderId="40" xfId="0" applyFont="1" applyBorder="1" applyAlignment="1">
      <alignment wrapText="1"/>
    </xf>
    <xf numFmtId="0" fontId="22" fillId="0" borderId="40" xfId="0" applyNumberFormat="1" applyFont="1" applyBorder="1" applyAlignment="1">
      <alignment wrapText="1"/>
    </xf>
    <xf numFmtId="0" fontId="24" fillId="0" borderId="0" xfId="0" applyFont="1" applyFill="1" applyBorder="1"/>
    <xf numFmtId="0" fontId="24" fillId="0" borderId="0" xfId="0" applyFont="1" applyFill="1" applyBorder="1" applyAlignment="1">
      <alignment wrapText="1"/>
    </xf>
    <xf numFmtId="0" fontId="24" fillId="0" borderId="0" xfId="0" applyNumberFormat="1" applyFont="1" applyFill="1" applyBorder="1" applyAlignment="1">
      <alignment wrapText="1"/>
    </xf>
    <xf numFmtId="2" fontId="24" fillId="0" borderId="0" xfId="0" applyNumberFormat="1" applyFont="1" applyFill="1" applyBorder="1" applyAlignment="1">
      <alignment wrapText="1"/>
    </xf>
    <xf numFmtId="0" fontId="25" fillId="36" borderId="0" xfId="0" applyFont="1" applyFill="1" applyBorder="1" applyAlignment="1">
      <alignment wrapText="1"/>
    </xf>
    <xf numFmtId="0" fontId="25" fillId="36" borderId="0" xfId="0" applyNumberFormat="1" applyFont="1" applyFill="1" applyBorder="1" applyAlignment="1">
      <alignment wrapText="1"/>
    </xf>
    <xf numFmtId="0" fontId="21" fillId="0" borderId="0" xfId="0" applyFont="1" applyFill="1"/>
    <xf numFmtId="0" fontId="26" fillId="0" borderId="0" xfId="0" applyFont="1" applyFill="1"/>
    <xf numFmtId="0" fontId="21" fillId="0" borderId="0" xfId="0" applyNumberFormat="1" applyFont="1" applyFill="1"/>
    <xf numFmtId="2" fontId="21" fillId="0" borderId="0" xfId="0" applyNumberFormat="1" applyFont="1" applyFill="1"/>
    <xf numFmtId="9" fontId="0" fillId="2" borderId="6" xfId="2" applyFont="1" applyFill="1" applyBorder="1" applyProtection="1">
      <protection locked="0"/>
    </xf>
    <xf numFmtId="9" fontId="0" fillId="2" borderId="1" xfId="2" applyFont="1" applyFill="1" applyBorder="1" applyProtection="1">
      <protection locked="0"/>
    </xf>
    <xf numFmtId="164" fontId="0" fillId="2" borderId="46" xfId="1" applyNumberFormat="1" applyFont="1" applyFill="1" applyBorder="1" applyProtection="1">
      <protection locked="0"/>
    </xf>
    <xf numFmtId="164" fontId="0" fillId="2" borderId="47" xfId="1" applyNumberFormat="1" applyFont="1" applyFill="1" applyBorder="1" applyProtection="1">
      <protection locked="0"/>
    </xf>
    <xf numFmtId="9" fontId="0" fillId="2" borderId="47" xfId="2" applyFont="1" applyFill="1" applyBorder="1" applyProtection="1">
      <protection locked="0"/>
    </xf>
    <xf numFmtId="164" fontId="0" fillId="0" borderId="47" xfId="1" applyNumberFormat="1" applyFont="1" applyBorder="1" applyProtection="1"/>
    <xf numFmtId="164" fontId="0" fillId="0" borderId="48" xfId="1" applyNumberFormat="1" applyFont="1" applyBorder="1" applyProtection="1"/>
    <xf numFmtId="0" fontId="0" fillId="0" borderId="13" xfId="0" applyBorder="1" applyProtection="1"/>
    <xf numFmtId="49" fontId="3" fillId="0" borderId="49" xfId="0" applyNumberFormat="1" applyFont="1" applyBorder="1" applyAlignment="1" applyProtection="1">
      <alignment wrapText="1"/>
    </xf>
    <xf numFmtId="49" fontId="3" fillId="0" borderId="50" xfId="0" applyNumberFormat="1" applyFont="1" applyBorder="1" applyAlignment="1" applyProtection="1">
      <alignment wrapText="1"/>
    </xf>
    <xf numFmtId="164" fontId="0" fillId="2" borderId="9" xfId="1" applyNumberFormat="1" applyFont="1" applyFill="1" applyBorder="1" applyProtection="1">
      <protection locked="0"/>
    </xf>
    <xf numFmtId="164" fontId="0" fillId="2" borderId="10" xfId="1" applyNumberFormat="1" applyFont="1" applyFill="1" applyBorder="1" applyProtection="1">
      <protection locked="0"/>
    </xf>
    <xf numFmtId="9" fontId="0" fillId="2" borderId="10" xfId="2" applyFont="1" applyFill="1" applyBorder="1" applyProtection="1">
      <protection locked="0"/>
    </xf>
    <xf numFmtId="164" fontId="0" fillId="0" borderId="10" xfId="1" applyNumberFormat="1" applyFont="1" applyBorder="1" applyProtection="1"/>
    <xf numFmtId="49" fontId="3" fillId="37" borderId="51" xfId="0" applyNumberFormat="1" applyFont="1" applyFill="1" applyBorder="1" applyAlignment="1" applyProtection="1">
      <alignment wrapText="1"/>
    </xf>
    <xf numFmtId="0" fontId="0" fillId="0" borderId="0" xfId="0" applyFill="1" applyAlignment="1">
      <alignment horizontal="right"/>
    </xf>
    <xf numFmtId="0" fontId="2" fillId="0" borderId="0" xfId="0" applyFont="1" applyAlignment="1">
      <alignment wrapText="1"/>
    </xf>
    <xf numFmtId="0" fontId="2" fillId="0" borderId="15" xfId="0" applyFont="1" applyBorder="1" applyAlignment="1" applyProtection="1">
      <alignment horizontal="center" wrapText="1"/>
    </xf>
    <xf numFmtId="0" fontId="0" fillId="0" borderId="0" xfId="0" applyFill="1" applyProtection="1"/>
    <xf numFmtId="0" fontId="0" fillId="0" borderId="0" xfId="0" applyProtection="1">
      <protection locked="0"/>
    </xf>
    <xf numFmtId="164" fontId="0" fillId="38" borderId="11" xfId="1" applyNumberFormat="1" applyFont="1" applyFill="1" applyBorder="1" applyProtection="1"/>
    <xf numFmtId="0" fontId="27" fillId="2" borderId="52" xfId="0" applyFont="1" applyFill="1" applyBorder="1" applyAlignment="1" applyProtection="1">
      <alignment wrapText="1"/>
      <protection locked="0"/>
    </xf>
    <xf numFmtId="164" fontId="0" fillId="38" borderId="8" xfId="1" applyNumberFormat="1" applyFont="1" applyFill="1" applyBorder="1" applyProtection="1"/>
    <xf numFmtId="0" fontId="27" fillId="2" borderId="53" xfId="0" applyFont="1" applyFill="1" applyBorder="1" applyAlignment="1" applyProtection="1">
      <alignment wrapText="1"/>
      <protection locked="0"/>
    </xf>
    <xf numFmtId="165" fontId="0" fillId="39" borderId="4" xfId="0" applyNumberFormat="1" applyFill="1" applyBorder="1" applyProtection="1"/>
    <xf numFmtId="165" fontId="0" fillId="39" borderId="0" xfId="0" applyNumberFormat="1" applyFill="1" applyProtection="1"/>
    <xf numFmtId="164" fontId="0" fillId="38" borderId="54" xfId="1" applyNumberFormat="1" applyFont="1" applyFill="1" applyBorder="1" applyProtection="1"/>
    <xf numFmtId="0" fontId="27" fillId="2" borderId="55" xfId="0" applyFont="1" applyFill="1" applyBorder="1" applyAlignment="1" applyProtection="1">
      <alignment wrapText="1"/>
      <protection locked="0"/>
    </xf>
    <xf numFmtId="0" fontId="3" fillId="37" borderId="59" xfId="0" applyFont="1" applyFill="1" applyBorder="1" applyAlignment="1" applyProtection="1">
      <alignment wrapText="1"/>
    </xf>
    <xf numFmtId="164" fontId="0" fillId="0" borderId="14" xfId="1" applyNumberFormat="1" applyFont="1" applyBorder="1" applyProtection="1"/>
    <xf numFmtId="164" fontId="0" fillId="38" borderId="9" xfId="1" applyNumberFormat="1" applyFont="1" applyFill="1" applyBorder="1" applyProtection="1"/>
    <xf numFmtId="0" fontId="3" fillId="0" borderId="60" xfId="0" applyFont="1" applyBorder="1" applyAlignment="1" applyProtection="1">
      <alignment wrapText="1"/>
    </xf>
    <xf numFmtId="0" fontId="2" fillId="0" borderId="61" xfId="0" applyFont="1" applyBorder="1" applyAlignment="1" applyProtection="1">
      <alignment horizontal="center" wrapText="1"/>
    </xf>
    <xf numFmtId="0" fontId="0" fillId="0" borderId="41" xfId="0" applyBorder="1" applyAlignment="1" applyProtection="1">
      <alignment wrapText="1"/>
    </xf>
    <xf numFmtId="0" fontId="0" fillId="0" borderId="62" xfId="0" applyBorder="1" applyProtection="1"/>
    <xf numFmtId="0" fontId="4" fillId="2" borderId="27" xfId="0" applyFont="1" applyFill="1" applyBorder="1" applyProtection="1">
      <protection locked="0"/>
    </xf>
    <xf numFmtId="0" fontId="0" fillId="0" borderId="0" xfId="0" applyFill="1" applyProtection="1">
      <protection locked="0"/>
    </xf>
    <xf numFmtId="49" fontId="3" fillId="0" borderId="63" xfId="0" applyNumberFormat="1" applyFont="1" applyBorder="1" applyAlignment="1" applyProtection="1">
      <alignment wrapText="1"/>
    </xf>
    <xf numFmtId="0" fontId="2" fillId="0" borderId="26" xfId="0" applyFont="1" applyBorder="1" applyProtection="1"/>
    <xf numFmtId="164" fontId="0" fillId="40" borderId="39" xfId="1" applyNumberFormat="1" applyFont="1" applyFill="1" applyBorder="1" applyProtection="1"/>
    <xf numFmtId="164" fontId="0" fillId="0" borderId="64" xfId="1" applyNumberFormat="1" applyFont="1" applyBorder="1" applyProtection="1"/>
    <xf numFmtId="9" fontId="0" fillId="2" borderId="64" xfId="2" applyFont="1" applyFill="1" applyBorder="1" applyProtection="1">
      <protection locked="0"/>
    </xf>
    <xf numFmtId="164" fontId="0" fillId="2" borderId="64" xfId="1" applyNumberFormat="1" applyFont="1" applyFill="1" applyBorder="1" applyProtection="1">
      <protection locked="0"/>
    </xf>
    <xf numFmtId="164" fontId="0" fillId="2" borderId="65" xfId="1" applyNumberFormat="1" applyFont="1" applyFill="1" applyBorder="1" applyProtection="1">
      <protection locked="0"/>
    </xf>
    <xf numFmtId="164" fontId="0" fillId="2" borderId="22" xfId="1" applyNumberFormat="1" applyFont="1" applyFill="1" applyBorder="1" applyProtection="1">
      <protection locked="0"/>
    </xf>
    <xf numFmtId="0" fontId="2" fillId="0" borderId="39" xfId="0" applyFont="1" applyBorder="1" applyAlignment="1" applyProtection="1">
      <alignment wrapText="1"/>
    </xf>
    <xf numFmtId="0" fontId="0" fillId="0" borderId="37" xfId="0" applyBorder="1" applyAlignment="1" applyProtection="1">
      <alignment wrapText="1"/>
    </xf>
    <xf numFmtId="164" fontId="2" fillId="0" borderId="0" xfId="0" applyNumberFormat="1" applyFont="1" applyBorder="1" applyProtection="1"/>
    <xf numFmtId="0" fontId="2" fillId="0" borderId="0" xfId="0" applyFont="1" applyBorder="1" applyProtection="1"/>
    <xf numFmtId="0" fontId="2" fillId="0" borderId="0" xfId="0" applyFont="1" applyFill="1" applyBorder="1" applyProtection="1"/>
    <xf numFmtId="49" fontId="3" fillId="0" borderId="0" xfId="0" applyNumberFormat="1" applyFont="1" applyBorder="1" applyAlignment="1" applyProtection="1">
      <alignment wrapText="1"/>
    </xf>
    <xf numFmtId="0" fontId="3" fillId="0" borderId="0" xfId="0" applyFont="1" applyBorder="1" applyAlignment="1" applyProtection="1">
      <alignment wrapText="1"/>
    </xf>
    <xf numFmtId="0" fontId="2" fillId="0" borderId="19" xfId="0" applyFont="1" applyBorder="1" applyProtection="1"/>
    <xf numFmtId="0" fontId="2" fillId="0" borderId="18" xfId="0" applyFont="1" applyFill="1" applyBorder="1" applyProtection="1"/>
    <xf numFmtId="0" fontId="0" fillId="0" borderId="2" xfId="0" applyBorder="1" applyProtection="1"/>
    <xf numFmtId="0" fontId="0" fillId="0" borderId="1" xfId="0" applyBorder="1" applyProtection="1"/>
    <xf numFmtId="44" fontId="0" fillId="0" borderId="0" xfId="0" applyNumberFormat="1" applyFill="1" applyBorder="1" applyProtection="1"/>
    <xf numFmtId="164" fontId="0" fillId="35" borderId="15" xfId="0" applyNumberFormat="1" applyFill="1" applyBorder="1" applyProtection="1"/>
    <xf numFmtId="0" fontId="0" fillId="0" borderId="12" xfId="0" applyBorder="1" applyProtection="1"/>
    <xf numFmtId="164" fontId="0" fillId="40" borderId="15" xfId="0" applyNumberFormat="1" applyFill="1" applyBorder="1" applyProtection="1"/>
    <xf numFmtId="44" fontId="0" fillId="0" borderId="0" xfId="0" applyNumberFormat="1" applyFill="1" applyProtection="1"/>
    <xf numFmtId="0" fontId="2" fillId="0" borderId="0" xfId="0" applyFont="1" applyProtection="1"/>
    <xf numFmtId="164" fontId="0" fillId="34" borderId="4" xfId="1" applyNumberFormat="1" applyFont="1" applyFill="1" applyBorder="1" applyProtection="1"/>
    <xf numFmtId="44" fontId="0" fillId="41" borderId="0" xfId="1" applyFont="1" applyFill="1" applyProtection="1"/>
    <xf numFmtId="0" fontId="0" fillId="0" borderId="0" xfId="0" quotePrefix="1" applyProtection="1"/>
    <xf numFmtId="44" fontId="0" fillId="41" borderId="4" xfId="1" applyFont="1" applyFill="1" applyBorder="1" applyProtection="1"/>
    <xf numFmtId="10" fontId="0" fillId="41" borderId="0" xfId="2" applyNumberFormat="1" applyFont="1" applyFill="1" applyProtection="1"/>
    <xf numFmtId="10" fontId="0" fillId="0" borderId="0" xfId="2" applyNumberFormat="1" applyFont="1" applyProtection="1"/>
    <xf numFmtId="10" fontId="0" fillId="0" borderId="0" xfId="2" applyNumberFormat="1" applyFont="1" applyProtection="1">
      <protection locked="0"/>
    </xf>
    <xf numFmtId="10" fontId="2" fillId="0" borderId="0" xfId="2" applyNumberFormat="1" applyFont="1" applyFill="1" applyBorder="1" applyProtection="1"/>
    <xf numFmtId="10" fontId="0" fillId="0" borderId="12" xfId="2" applyNumberFormat="1" applyFont="1" applyBorder="1" applyAlignment="1" applyProtection="1">
      <alignment wrapText="1"/>
    </xf>
    <xf numFmtId="10" fontId="0" fillId="2" borderId="47" xfId="2" applyNumberFormat="1" applyFont="1" applyFill="1" applyBorder="1" applyProtection="1">
      <protection locked="0"/>
    </xf>
    <xf numFmtId="10" fontId="0" fillId="2" borderId="6" xfId="2" applyNumberFormat="1" applyFont="1" applyFill="1" applyBorder="1" applyProtection="1">
      <protection locked="0"/>
    </xf>
    <xf numFmtId="10" fontId="0" fillId="2" borderId="1" xfId="2" applyNumberFormat="1" applyFont="1" applyFill="1" applyBorder="1" applyProtection="1">
      <protection locked="0"/>
    </xf>
    <xf numFmtId="10" fontId="0" fillId="2" borderId="10" xfId="2" applyNumberFormat="1" applyFont="1" applyFill="1" applyBorder="1" applyProtection="1">
      <protection locked="0"/>
    </xf>
    <xf numFmtId="10" fontId="0" fillId="0" borderId="45" xfId="2" applyNumberFormat="1" applyFont="1" applyBorder="1" applyAlignment="1" applyProtection="1">
      <alignment wrapText="1"/>
    </xf>
    <xf numFmtId="0" fontId="0" fillId="0" borderId="42" xfId="0" applyBorder="1" applyAlignment="1" applyProtection="1">
      <alignment horizontal="center"/>
    </xf>
    <xf numFmtId="0" fontId="0" fillId="0" borderId="43" xfId="0" applyBorder="1" applyAlignment="1" applyProtection="1">
      <alignment horizontal="center"/>
    </xf>
    <xf numFmtId="0" fontId="0" fillId="0" borderId="44" xfId="0" applyBorder="1" applyAlignment="1" applyProtection="1">
      <alignment horizontal="center"/>
    </xf>
    <xf numFmtId="0" fontId="0" fillId="0" borderId="18" xfId="0" applyBorder="1" applyAlignment="1" applyProtection="1">
      <alignment horizontal="center"/>
    </xf>
    <xf numFmtId="0" fontId="0" fillId="0" borderId="19" xfId="0" applyBorder="1" applyAlignment="1" applyProtection="1">
      <alignment horizontal="center"/>
    </xf>
    <xf numFmtId="0" fontId="0" fillId="0" borderId="20" xfId="0" applyBorder="1" applyAlignment="1" applyProtection="1">
      <alignment horizontal="center"/>
    </xf>
    <xf numFmtId="164" fontId="0" fillId="0" borderId="58" xfId="1" applyNumberFormat="1" applyFont="1" applyFill="1" applyBorder="1" applyAlignment="1" applyProtection="1">
      <alignment horizontal="center"/>
    </xf>
    <xf numFmtId="164" fontId="0" fillId="0" borderId="57" xfId="1" applyNumberFormat="1" applyFont="1" applyFill="1" applyBorder="1" applyAlignment="1" applyProtection="1">
      <alignment horizontal="center"/>
    </xf>
    <xf numFmtId="164" fontId="0" fillId="0" borderId="56" xfId="1" applyNumberFormat="1" applyFont="1" applyFill="1" applyBorder="1" applyAlignment="1" applyProtection="1">
      <alignment horizontal="center"/>
    </xf>
    <xf numFmtId="0" fontId="28" fillId="2" borderId="0" xfId="0" applyFont="1" applyFill="1" applyAlignment="1" applyProtection="1">
      <alignment horizontal="left"/>
      <protection locked="0"/>
    </xf>
    <xf numFmtId="0" fontId="0" fillId="0" borderId="5" xfId="0" applyBorder="1" applyAlignment="1" applyProtection="1">
      <alignment wrapText="1"/>
      <protection locked="0"/>
    </xf>
    <xf numFmtId="164" fontId="0" fillId="0" borderId="25" xfId="0" applyNumberFormat="1" applyBorder="1" applyProtection="1">
      <protection locked="0"/>
    </xf>
    <xf numFmtId="0" fontId="29" fillId="2" borderId="0" xfId="0" applyFont="1" applyFill="1" applyBorder="1" applyAlignment="1" applyProtection="1">
      <alignment horizontal="left"/>
      <protection locked="0"/>
    </xf>
    <xf numFmtId="10" fontId="0" fillId="0" borderId="66" xfId="2" applyNumberFormat="1" applyFont="1" applyBorder="1" applyProtection="1">
      <protection locked="0"/>
    </xf>
    <xf numFmtId="0" fontId="0" fillId="0" borderId="67" xfId="0" applyBorder="1" applyProtection="1">
      <protection locked="0"/>
    </xf>
    <xf numFmtId="164" fontId="0" fillId="35" borderId="4" xfId="0" applyNumberFormat="1" applyFill="1" applyBorder="1" applyProtection="1">
      <protection locked="0"/>
    </xf>
    <xf numFmtId="0" fontId="2" fillId="0" borderId="0" xfId="0" applyFont="1" applyProtection="1">
      <protection locked="0"/>
    </xf>
    <xf numFmtId="164" fontId="2" fillId="42" borderId="4" xfId="1" applyNumberFormat="1" applyFont="1" applyFill="1" applyBorder="1" applyProtection="1"/>
  </cellXfs>
  <cellStyles count="44">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9" builtinId="27" customBuiltin="1"/>
    <cellStyle name="Calculation" xfId="13" builtinId="22" customBuiltin="1"/>
    <cellStyle name="Check Cell" xfId="15" builtinId="23" customBuiltin="1"/>
    <cellStyle name="Currency" xfId="1" builtinId="4"/>
    <cellStyle name="Explanatory Text" xfId="18" builtinId="53" customBuiltin="1"/>
    <cellStyle name="Good" xfId="8" builtinId="26" customBuiltin="1"/>
    <cellStyle name="Heading 1" xfId="4" builtinId="16" customBuiltin="1"/>
    <cellStyle name="Heading 2" xfId="5" builtinId="17" customBuiltin="1"/>
    <cellStyle name="Heading 3" xfId="6" builtinId="18" customBuiltin="1"/>
    <cellStyle name="Heading 4" xfId="7" builtinId="19" customBuiltin="1"/>
    <cellStyle name="Input" xfId="11" builtinId="20" customBuiltin="1"/>
    <cellStyle name="Linked Cell" xfId="14" builtinId="24" customBuiltin="1"/>
    <cellStyle name="Neutral" xfId="10" builtinId="28" customBuiltin="1"/>
    <cellStyle name="Normal" xfId="0" builtinId="0"/>
    <cellStyle name="Note" xfId="17" builtinId="10" customBuiltin="1"/>
    <cellStyle name="Output" xfId="12" builtinId="21" customBuiltin="1"/>
    <cellStyle name="Percent" xfId="2" builtinId="5"/>
    <cellStyle name="Title" xfId="3" builtinId="15" customBuiltin="1"/>
    <cellStyle name="Total" xfId="19" builtinId="25" customBuiltin="1"/>
    <cellStyle name="Warning Text" xfId="16" builtinId="11" customBuiltin="1"/>
  </cellStyles>
  <dxfs count="8">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3BCB3"/>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Allowance%20Expenditure%20Authorization%20Form%20-%20Oct%20202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Paste Copy"/>
      <sheetName val="Contractor AEAR"/>
      <sheetName val="Subcontractor1"/>
      <sheetName val="Subcontractor2"/>
      <sheetName val="Subcontractor3"/>
      <sheetName val="Roll Up"/>
      <sheetName val="info Grid"/>
    </sheetNames>
    <sheetDataSet>
      <sheetData sheetId="0"/>
      <sheetData sheetId="1"/>
      <sheetData sheetId="2"/>
      <sheetData sheetId="3"/>
      <sheetData sheetId="4"/>
      <sheetData sheetId="5"/>
      <sheetData sheetId="6"/>
      <sheetData sheetId="7">
        <row r="2">
          <cell r="A2">
            <v>0</v>
          </cell>
          <cell r="B2" t="str">
            <v>03-01-000000</v>
          </cell>
          <cell r="C2" t="str">
            <v>General Requirements</v>
          </cell>
          <cell r="D2" t="str">
            <v>USD - Dollars (USA)</v>
          </cell>
          <cell r="E2">
            <v>0</v>
          </cell>
          <cell r="F2">
            <v>0</v>
          </cell>
          <cell r="G2" t="b">
            <v>0</v>
          </cell>
          <cell r="I2">
            <v>0</v>
          </cell>
        </row>
        <row r="3">
          <cell r="A3">
            <v>0</v>
          </cell>
          <cell r="B3" t="str">
            <v>03-02-020000</v>
          </cell>
          <cell r="C3" t="str">
            <v>Existing Conditions</v>
          </cell>
          <cell r="D3" t="str">
            <v>USD - Dollars (USA)</v>
          </cell>
          <cell r="E3">
            <v>0</v>
          </cell>
          <cell r="F3">
            <v>0</v>
          </cell>
          <cell r="G3" t="b">
            <v>0</v>
          </cell>
        </row>
        <row r="4">
          <cell r="A4">
            <v>0</v>
          </cell>
          <cell r="B4" t="str">
            <v>03-03-030000</v>
          </cell>
          <cell r="C4" t="str">
            <v>Concrete</v>
          </cell>
          <cell r="D4" t="str">
            <v>USD - Dollars (USA)</v>
          </cell>
          <cell r="E4">
            <v>0</v>
          </cell>
          <cell r="F4">
            <v>0</v>
          </cell>
          <cell r="G4" t="b">
            <v>0</v>
          </cell>
        </row>
        <row r="5">
          <cell r="A5">
            <v>0</v>
          </cell>
          <cell r="B5" t="str">
            <v>03-04-040000</v>
          </cell>
          <cell r="C5" t="str">
            <v>Masonry</v>
          </cell>
          <cell r="D5" t="str">
            <v>USD - Dollars (USA)</v>
          </cell>
          <cell r="E5">
            <v>0</v>
          </cell>
          <cell r="F5">
            <v>0</v>
          </cell>
          <cell r="G5" t="b">
            <v>0</v>
          </cell>
        </row>
        <row r="6">
          <cell r="A6">
            <v>0</v>
          </cell>
          <cell r="B6" t="str">
            <v>03-05-050000</v>
          </cell>
          <cell r="C6" t="str">
            <v>Metals</v>
          </cell>
          <cell r="D6" t="str">
            <v>USD - Dollars (USA)</v>
          </cell>
          <cell r="E6">
            <v>0</v>
          </cell>
          <cell r="F6">
            <v>0</v>
          </cell>
          <cell r="G6" t="b">
            <v>0</v>
          </cell>
        </row>
        <row r="7">
          <cell r="A7">
            <v>0</v>
          </cell>
          <cell r="B7" t="str">
            <v>03-06-060000</v>
          </cell>
          <cell r="C7" t="str">
            <v>Wood, Plastics, Composites</v>
          </cell>
          <cell r="D7" t="str">
            <v>USD - Dollars (USA)</v>
          </cell>
          <cell r="E7">
            <v>0</v>
          </cell>
          <cell r="F7">
            <v>0</v>
          </cell>
          <cell r="G7" t="b">
            <v>0</v>
          </cell>
        </row>
        <row r="8">
          <cell r="A8">
            <v>0</v>
          </cell>
          <cell r="B8" t="str">
            <v>03-07-070000</v>
          </cell>
          <cell r="C8" t="str">
            <v>Thermal and Moisture Protection</v>
          </cell>
          <cell r="D8" t="str">
            <v>USD - Dollars (USA)</v>
          </cell>
          <cell r="E8">
            <v>0</v>
          </cell>
          <cell r="F8">
            <v>0</v>
          </cell>
          <cell r="G8" t="b">
            <v>0</v>
          </cell>
        </row>
        <row r="9">
          <cell r="A9">
            <v>0</v>
          </cell>
          <cell r="B9" t="str">
            <v>03-08-080000</v>
          </cell>
          <cell r="C9" t="str">
            <v>Openings</v>
          </cell>
          <cell r="D9" t="str">
            <v>USD - Dollars (USA)</v>
          </cell>
          <cell r="E9">
            <v>0</v>
          </cell>
          <cell r="F9">
            <v>0</v>
          </cell>
          <cell r="G9" t="b">
            <v>0</v>
          </cell>
        </row>
        <row r="10">
          <cell r="A10">
            <v>0</v>
          </cell>
          <cell r="B10" t="str">
            <v>03-09-090000</v>
          </cell>
          <cell r="C10" t="str">
            <v>Finishes</v>
          </cell>
          <cell r="D10" t="str">
            <v>USD - Dollars (USA)</v>
          </cell>
          <cell r="E10">
            <v>0</v>
          </cell>
          <cell r="F10">
            <v>0</v>
          </cell>
          <cell r="G10" t="b">
            <v>0</v>
          </cell>
        </row>
        <row r="11">
          <cell r="A11">
            <v>0</v>
          </cell>
          <cell r="B11" t="str">
            <v>03-10-100000</v>
          </cell>
          <cell r="C11" t="str">
            <v>Specialties</v>
          </cell>
          <cell r="D11" t="str">
            <v>USD - Dollars (USA)</v>
          </cell>
          <cell r="E11">
            <v>0</v>
          </cell>
          <cell r="F11">
            <v>0</v>
          </cell>
          <cell r="G11" t="b">
            <v>0</v>
          </cell>
        </row>
        <row r="12">
          <cell r="A12">
            <v>0</v>
          </cell>
          <cell r="B12" t="str">
            <v>03-11-110000</v>
          </cell>
          <cell r="C12" t="str">
            <v>Contractor Provided Equipment</v>
          </cell>
          <cell r="D12" t="str">
            <v>USD - Dollars (USA)</v>
          </cell>
          <cell r="E12">
            <v>0</v>
          </cell>
          <cell r="F12">
            <v>0</v>
          </cell>
          <cell r="G12" t="b">
            <v>0</v>
          </cell>
        </row>
        <row r="13">
          <cell r="A13">
            <v>0</v>
          </cell>
          <cell r="B13" t="str">
            <v>03-12-120000</v>
          </cell>
          <cell r="C13" t="str">
            <v>Contractor Provided Fixtures and Furnishings</v>
          </cell>
          <cell r="D13" t="str">
            <v>USD - Dollars (USA)</v>
          </cell>
          <cell r="E13">
            <v>0</v>
          </cell>
          <cell r="F13">
            <v>0</v>
          </cell>
          <cell r="G13" t="b">
            <v>0</v>
          </cell>
        </row>
        <row r="14">
          <cell r="A14">
            <v>0</v>
          </cell>
          <cell r="B14" t="str">
            <v>03-13-130000</v>
          </cell>
          <cell r="C14" t="str">
            <v>Specialty Construction</v>
          </cell>
          <cell r="D14" t="str">
            <v>USD - Dollars (USA)</v>
          </cell>
          <cell r="E14">
            <v>0</v>
          </cell>
          <cell r="F14">
            <v>0</v>
          </cell>
          <cell r="G14" t="b">
            <v>0</v>
          </cell>
        </row>
        <row r="15">
          <cell r="A15">
            <v>0</v>
          </cell>
          <cell r="B15" t="str">
            <v>03-14-140000</v>
          </cell>
          <cell r="C15" t="str">
            <v>Conveying Equipment</v>
          </cell>
          <cell r="D15" t="str">
            <v>USD - Dollars (USA)</v>
          </cell>
          <cell r="E15">
            <v>0</v>
          </cell>
          <cell r="F15">
            <v>0</v>
          </cell>
          <cell r="G15" t="b">
            <v>0</v>
          </cell>
        </row>
        <row r="16">
          <cell r="A16">
            <v>0</v>
          </cell>
          <cell r="B16" t="str">
            <v>03-21-210000</v>
          </cell>
          <cell r="C16" t="str">
            <v>Fire Suppression</v>
          </cell>
          <cell r="D16" t="str">
            <v>USD - Dollars (USA)</v>
          </cell>
          <cell r="E16">
            <v>0</v>
          </cell>
          <cell r="F16">
            <v>0</v>
          </cell>
          <cell r="G16" t="b">
            <v>0</v>
          </cell>
        </row>
        <row r="17">
          <cell r="A17">
            <v>0</v>
          </cell>
          <cell r="B17" t="str">
            <v>03-22-220000</v>
          </cell>
          <cell r="C17" t="str">
            <v>Plumbing</v>
          </cell>
          <cell r="D17" t="str">
            <v>USD - Dollars (USA)</v>
          </cell>
          <cell r="E17">
            <v>0</v>
          </cell>
          <cell r="F17">
            <v>0</v>
          </cell>
          <cell r="G17" t="b">
            <v>0</v>
          </cell>
        </row>
        <row r="18">
          <cell r="A18">
            <v>0</v>
          </cell>
          <cell r="B18" t="str">
            <v>03-23-230000</v>
          </cell>
          <cell r="C18" t="str">
            <v>HVAC</v>
          </cell>
          <cell r="D18" t="str">
            <v>USD - Dollars (USA)</v>
          </cell>
          <cell r="E18">
            <v>0</v>
          </cell>
          <cell r="F18">
            <v>0</v>
          </cell>
          <cell r="G18" t="b">
            <v>0</v>
          </cell>
        </row>
        <row r="19">
          <cell r="A19">
            <v>0</v>
          </cell>
          <cell r="B19" t="str">
            <v>03-25-250000</v>
          </cell>
          <cell r="C19" t="str">
            <v>Integrated Automation</v>
          </cell>
          <cell r="D19" t="str">
            <v>USD - Dollars (USA)</v>
          </cell>
          <cell r="E19">
            <v>0</v>
          </cell>
          <cell r="F19">
            <v>0</v>
          </cell>
          <cell r="G19" t="b">
            <v>0</v>
          </cell>
        </row>
        <row r="20">
          <cell r="A20">
            <v>0</v>
          </cell>
          <cell r="B20" t="str">
            <v>03-26-260000</v>
          </cell>
          <cell r="C20" t="str">
            <v>Electrical</v>
          </cell>
          <cell r="D20" t="str">
            <v>USD - Dollars (USA)</v>
          </cell>
          <cell r="E20">
            <v>0</v>
          </cell>
          <cell r="F20">
            <v>0</v>
          </cell>
          <cell r="G20" t="b">
            <v>0</v>
          </cell>
        </row>
        <row r="21">
          <cell r="A21">
            <v>0</v>
          </cell>
          <cell r="B21" t="str">
            <v>03-27-270000</v>
          </cell>
          <cell r="C21" t="str">
            <v>Contractor Provided Communications</v>
          </cell>
          <cell r="D21" t="str">
            <v>USD - Dollars (USA)</v>
          </cell>
          <cell r="E21">
            <v>0</v>
          </cell>
          <cell r="F21">
            <v>0</v>
          </cell>
          <cell r="G21" t="b">
            <v>0</v>
          </cell>
        </row>
        <row r="22">
          <cell r="A22">
            <v>0</v>
          </cell>
          <cell r="B22" t="str">
            <v>03-28-280000</v>
          </cell>
          <cell r="C22" t="str">
            <v>Electronic Safety &amp; Security</v>
          </cell>
          <cell r="D22" t="str">
            <v>USD - Dollars (USA)</v>
          </cell>
          <cell r="E22">
            <v>0</v>
          </cell>
          <cell r="F22">
            <v>0</v>
          </cell>
          <cell r="G22" t="b">
            <v>0</v>
          </cell>
        </row>
        <row r="23">
          <cell r="A23">
            <v>0</v>
          </cell>
          <cell r="B23" t="str">
            <v>03-31-310000</v>
          </cell>
          <cell r="C23" t="str">
            <v>Earthwork</v>
          </cell>
          <cell r="D23" t="str">
            <v>USD - Dollars (USA)</v>
          </cell>
          <cell r="E23">
            <v>0</v>
          </cell>
          <cell r="F23">
            <v>0</v>
          </cell>
          <cell r="G23" t="b">
            <v>0</v>
          </cell>
        </row>
        <row r="24">
          <cell r="A24">
            <v>0</v>
          </cell>
          <cell r="B24" t="str">
            <v>03-32-320000</v>
          </cell>
          <cell r="C24" t="str">
            <v>Exterior Improvements</v>
          </cell>
          <cell r="D24" t="str">
            <v>USD - Dollars (USA)</v>
          </cell>
          <cell r="E24">
            <v>0</v>
          </cell>
          <cell r="F24">
            <v>0</v>
          </cell>
          <cell r="G24" t="b">
            <v>0</v>
          </cell>
        </row>
        <row r="25">
          <cell r="A25">
            <v>0</v>
          </cell>
          <cell r="B25" t="str">
            <v>03-33-330000</v>
          </cell>
          <cell r="C25" t="str">
            <v>Utilities</v>
          </cell>
          <cell r="D25" t="str">
            <v>USD - Dollars (USA)</v>
          </cell>
          <cell r="E25">
            <v>0</v>
          </cell>
          <cell r="F25">
            <v>0</v>
          </cell>
          <cell r="G25" t="b">
            <v>0</v>
          </cell>
        </row>
        <row r="26">
          <cell r="A26">
            <v>0</v>
          </cell>
          <cell r="B26" t="str">
            <v>03-34-340000</v>
          </cell>
          <cell r="C26" t="str">
            <v>Transportation</v>
          </cell>
          <cell r="D26" t="str">
            <v>USD - Dollars (USA)</v>
          </cell>
          <cell r="E26">
            <v>0</v>
          </cell>
          <cell r="F26">
            <v>0</v>
          </cell>
          <cell r="G26" t="b">
            <v>0</v>
          </cell>
        </row>
        <row r="27">
          <cell r="A27">
            <v>0</v>
          </cell>
          <cell r="B27" t="str">
            <v>03-35-350000</v>
          </cell>
          <cell r="C27" t="str">
            <v>Waterway and Marine Construction</v>
          </cell>
          <cell r="D27" t="str">
            <v>USD - Dollars (USA)</v>
          </cell>
          <cell r="E27">
            <v>0</v>
          </cell>
          <cell r="F27">
            <v>0</v>
          </cell>
          <cell r="G27" t="b">
            <v>0</v>
          </cell>
        </row>
        <row r="28">
          <cell r="A28">
            <v>0</v>
          </cell>
          <cell r="B28" t="str">
            <v>03-44-440000</v>
          </cell>
          <cell r="C28" t="str">
            <v>Pollution and Waste Control Equipment</v>
          </cell>
          <cell r="D28" t="str">
            <v>USD - Dollars (USA)</v>
          </cell>
          <cell r="E28">
            <v>0</v>
          </cell>
          <cell r="F28">
            <v>0</v>
          </cell>
          <cell r="G28" t="b">
            <v>0</v>
          </cell>
        </row>
        <row r="29">
          <cell r="A29">
            <v>0</v>
          </cell>
          <cell r="B29" t="str">
            <v>03-46-460000</v>
          </cell>
          <cell r="C29" t="str">
            <v>Water and Wastewater Equipment</v>
          </cell>
          <cell r="D29" t="str">
            <v>USD - Dollars (USA)</v>
          </cell>
          <cell r="E29">
            <v>0</v>
          </cell>
          <cell r="F29">
            <v>0</v>
          </cell>
          <cell r="G29" t="b">
            <v>0</v>
          </cell>
        </row>
        <row r="30">
          <cell r="A30">
            <v>0</v>
          </cell>
          <cell r="B30" t="str">
            <v>04-97-018888</v>
          </cell>
          <cell r="C30" t="str">
            <v>Construction Allowances</v>
          </cell>
          <cell r="D30" t="str">
            <v>USD - Dollars (USA)</v>
          </cell>
          <cell r="E30">
            <v>0</v>
          </cell>
          <cell r="F30">
            <v>0</v>
          </cell>
          <cell r="G30" t="b">
            <v>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O37"/>
  <sheetViews>
    <sheetView tabSelected="1" workbookViewId="0">
      <selection activeCell="B20" sqref="B20"/>
    </sheetView>
  </sheetViews>
  <sheetFormatPr defaultRowHeight="14.4" x14ac:dyDescent="0.3"/>
  <cols>
    <col min="1" max="1" width="4.33203125" style="1" customWidth="1"/>
    <col min="2" max="2" width="92.109375" style="13" bestFit="1" customWidth="1"/>
    <col min="3" max="16384" width="8.88671875" style="13"/>
  </cols>
  <sheetData>
    <row r="1" spans="1:15" ht="18" x14ac:dyDescent="0.35">
      <c r="A1" s="31" t="s">
        <v>102</v>
      </c>
    </row>
    <row r="2" spans="1:15" x14ac:dyDescent="0.3">
      <c r="A2" s="35"/>
      <c r="B2" s="13" t="s">
        <v>139</v>
      </c>
    </row>
    <row r="3" spans="1:15" x14ac:dyDescent="0.3">
      <c r="A3" s="65">
        <v>1</v>
      </c>
      <c r="B3" s="13" t="s">
        <v>154</v>
      </c>
    </row>
    <row r="4" spans="1:15" x14ac:dyDescent="0.3">
      <c r="A4" s="65">
        <v>2</v>
      </c>
      <c r="B4" s="28" t="s">
        <v>199</v>
      </c>
    </row>
    <row r="5" spans="1:15" x14ac:dyDescent="0.3">
      <c r="A5" s="65">
        <v>3</v>
      </c>
      <c r="B5" s="28" t="s">
        <v>158</v>
      </c>
      <c r="O5" s="19"/>
    </row>
    <row r="6" spans="1:15" x14ac:dyDescent="0.3">
      <c r="A6" s="65">
        <v>4</v>
      </c>
      <c r="B6" s="28" t="s">
        <v>159</v>
      </c>
      <c r="O6" s="19"/>
    </row>
    <row r="7" spans="1:15" ht="28.8" x14ac:dyDescent="0.3">
      <c r="A7" s="65">
        <v>5</v>
      </c>
      <c r="B7" s="28" t="s">
        <v>187</v>
      </c>
      <c r="O7" s="19"/>
    </row>
    <row r="8" spans="1:15" x14ac:dyDescent="0.3">
      <c r="A8" s="65">
        <v>6</v>
      </c>
      <c r="B8" s="28" t="s">
        <v>203</v>
      </c>
      <c r="O8" s="19"/>
    </row>
    <row r="9" spans="1:15" x14ac:dyDescent="0.3">
      <c r="A9" s="65">
        <v>7</v>
      </c>
      <c r="B9" s="28" t="s">
        <v>155</v>
      </c>
    </row>
    <row r="10" spans="1:15" x14ac:dyDescent="0.3">
      <c r="A10" s="65">
        <v>8</v>
      </c>
      <c r="B10" s="28" t="s">
        <v>201</v>
      </c>
    </row>
    <row r="11" spans="1:15" ht="44.4" customHeight="1" x14ac:dyDescent="0.3">
      <c r="A11" s="65">
        <v>9</v>
      </c>
      <c r="B11" s="28" t="s">
        <v>204</v>
      </c>
    </row>
    <row r="12" spans="1:15" x14ac:dyDescent="0.3">
      <c r="A12" s="65">
        <v>10</v>
      </c>
      <c r="B12" s="28" t="s">
        <v>186</v>
      </c>
    </row>
    <row r="13" spans="1:15" x14ac:dyDescent="0.3">
      <c r="A13" s="65">
        <v>11</v>
      </c>
      <c r="B13" s="28" t="s">
        <v>134</v>
      </c>
    </row>
    <row r="14" spans="1:15" x14ac:dyDescent="0.3">
      <c r="A14" s="65">
        <v>12</v>
      </c>
      <c r="B14" s="28" t="s">
        <v>130</v>
      </c>
    </row>
    <row r="15" spans="1:15" x14ac:dyDescent="0.3">
      <c r="A15" s="65">
        <v>13</v>
      </c>
      <c r="B15" s="28" t="s">
        <v>135</v>
      </c>
    </row>
    <row r="16" spans="1:15" x14ac:dyDescent="0.3">
      <c r="A16" s="65">
        <v>14</v>
      </c>
      <c r="B16" s="28" t="s">
        <v>131</v>
      </c>
    </row>
    <row r="17" spans="1:2" ht="28.8" x14ac:dyDescent="0.3">
      <c r="A17" s="65">
        <v>15</v>
      </c>
      <c r="B17" s="28" t="s">
        <v>202</v>
      </c>
    </row>
    <row r="18" spans="1:2" x14ac:dyDescent="0.3">
      <c r="A18" s="65">
        <v>16</v>
      </c>
      <c r="B18" s="28" t="s">
        <v>144</v>
      </c>
    </row>
    <row r="19" spans="1:2" ht="28.8" x14ac:dyDescent="0.3">
      <c r="A19" s="65">
        <v>17</v>
      </c>
      <c r="B19" s="66" t="s">
        <v>185</v>
      </c>
    </row>
    <row r="20" spans="1:2" x14ac:dyDescent="0.3">
      <c r="A20" s="65">
        <v>18</v>
      </c>
      <c r="B20" s="28" t="s">
        <v>156</v>
      </c>
    </row>
    <row r="21" spans="1:2" x14ac:dyDescent="0.3">
      <c r="A21" s="65">
        <v>19</v>
      </c>
      <c r="B21" s="28" t="s">
        <v>133</v>
      </c>
    </row>
    <row r="22" spans="1:2" x14ac:dyDescent="0.3">
      <c r="A22" s="65">
        <v>20</v>
      </c>
      <c r="B22" s="28" t="s">
        <v>138</v>
      </c>
    </row>
    <row r="23" spans="1:2" x14ac:dyDescent="0.3">
      <c r="A23" s="65">
        <v>21</v>
      </c>
      <c r="B23" s="28" t="s">
        <v>157</v>
      </c>
    </row>
    <row r="24" spans="1:2" x14ac:dyDescent="0.3">
      <c r="A24" s="65">
        <v>22</v>
      </c>
      <c r="B24" s="28" t="s">
        <v>132</v>
      </c>
    </row>
    <row r="25" spans="1:2" x14ac:dyDescent="0.3">
      <c r="A25" s="65">
        <v>23</v>
      </c>
      <c r="B25" s="28" t="s">
        <v>137</v>
      </c>
    </row>
    <row r="26" spans="1:2" x14ac:dyDescent="0.3">
      <c r="A26" s="65">
        <v>24</v>
      </c>
      <c r="B26" s="28" t="s">
        <v>184</v>
      </c>
    </row>
    <row r="27" spans="1:2" x14ac:dyDescent="0.3">
      <c r="A27" s="65">
        <v>25</v>
      </c>
      <c r="B27" s="28" t="s">
        <v>205</v>
      </c>
    </row>
    <row r="28" spans="1:2" x14ac:dyDescent="0.3">
      <c r="A28" s="29"/>
      <c r="B28" s="28"/>
    </row>
    <row r="29" spans="1:2" x14ac:dyDescent="0.3">
      <c r="A29" s="30"/>
      <c r="B29" s="32" t="s">
        <v>200</v>
      </c>
    </row>
    <row r="30" spans="1:2" x14ac:dyDescent="0.3">
      <c r="A30" s="30"/>
      <c r="B30" s="28"/>
    </row>
    <row r="31" spans="1:2" x14ac:dyDescent="0.3">
      <c r="A31" s="30"/>
      <c r="B31" s="28"/>
    </row>
    <row r="32" spans="1:2" x14ac:dyDescent="0.3">
      <c r="A32" s="30"/>
      <c r="B32" s="28"/>
    </row>
    <row r="33" spans="1:2" x14ac:dyDescent="0.3">
      <c r="A33" s="30"/>
      <c r="B33" s="28"/>
    </row>
    <row r="34" spans="1:2" x14ac:dyDescent="0.3">
      <c r="A34" s="30"/>
      <c r="B34" s="28"/>
    </row>
    <row r="35" spans="1:2" x14ac:dyDescent="0.3">
      <c r="A35" s="30"/>
      <c r="B35" s="28"/>
    </row>
    <row r="36" spans="1:2" x14ac:dyDescent="0.3">
      <c r="A36" s="30"/>
      <c r="B36" s="28"/>
    </row>
    <row r="37" spans="1:2" x14ac:dyDescent="0.3">
      <c r="A37" s="30"/>
      <c r="B37" s="28"/>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94"/>
  <sheetViews>
    <sheetView workbookViewId="0">
      <selection activeCell="O17" sqref="O17"/>
    </sheetView>
  </sheetViews>
  <sheetFormatPr defaultColWidth="9.109375" defaultRowHeight="14.4" x14ac:dyDescent="0.3"/>
  <cols>
    <col min="1" max="1" width="18.44140625" style="69" customWidth="1"/>
    <col min="2" max="2" width="22.109375" style="69" customWidth="1"/>
    <col min="3" max="3" width="14.5546875" style="69" customWidth="1"/>
    <col min="4" max="4" width="11.5546875" style="69" bestFit="1" customWidth="1"/>
    <col min="5" max="5" width="12" style="69" bestFit="1" customWidth="1"/>
    <col min="6" max="7" width="11.6640625" style="69" customWidth="1"/>
    <col min="8" max="8" width="13.5546875" style="69" customWidth="1"/>
    <col min="9" max="9" width="13.77734375" style="118" customWidth="1"/>
    <col min="10" max="11" width="13.77734375" style="69" customWidth="1"/>
    <col min="12" max="12" width="13.77734375" style="118" customWidth="1"/>
    <col min="13" max="14" width="13.77734375" style="69" customWidth="1"/>
    <col min="15" max="25" width="9.109375" style="69"/>
    <col min="26" max="26" width="11.77734375" style="69" customWidth="1"/>
    <col min="27" max="27" width="9.109375" style="69"/>
    <col min="28" max="28" width="12.77734375" style="69" customWidth="1"/>
    <col min="29" max="31" width="9.109375" style="69"/>
    <col min="32" max="35" width="0" style="69" hidden="1" customWidth="1"/>
    <col min="36" max="16384" width="9.109375" style="69"/>
  </cols>
  <sheetData>
    <row r="1" spans="1:38" x14ac:dyDescent="0.3">
      <c r="A1" s="111" t="s">
        <v>145</v>
      </c>
      <c r="B1" s="12"/>
      <c r="C1" s="19"/>
      <c r="D1" s="19"/>
      <c r="E1" s="19"/>
      <c r="F1" s="19"/>
      <c r="G1" s="19"/>
      <c r="H1" s="19"/>
      <c r="I1" s="117"/>
      <c r="J1" s="19"/>
      <c r="K1" s="19"/>
      <c r="L1" s="117"/>
      <c r="M1" s="19"/>
      <c r="N1" s="19"/>
      <c r="O1" s="19"/>
      <c r="P1" s="19"/>
      <c r="Q1" s="19"/>
      <c r="R1" s="19"/>
      <c r="S1" s="19"/>
      <c r="T1" s="19"/>
      <c r="U1" s="19"/>
      <c r="V1" s="19"/>
      <c r="W1" s="19"/>
      <c r="X1" s="19"/>
      <c r="Y1" s="19"/>
      <c r="Z1" s="19"/>
      <c r="AA1" s="19"/>
      <c r="AB1" s="19"/>
      <c r="AC1" s="19"/>
      <c r="AD1" s="19"/>
      <c r="AE1" s="19"/>
      <c r="AF1" s="19"/>
      <c r="AG1" s="19"/>
      <c r="AH1" s="19"/>
      <c r="AI1" s="19"/>
    </row>
    <row r="2" spans="1:38" x14ac:dyDescent="0.3">
      <c r="A2" s="111" t="s">
        <v>136</v>
      </c>
      <c r="B2" s="12"/>
      <c r="C2" s="19"/>
      <c r="D2" s="19"/>
      <c r="E2" s="19"/>
      <c r="F2" s="19"/>
      <c r="G2" s="19"/>
      <c r="H2" s="19"/>
      <c r="I2" s="117"/>
      <c r="J2" s="19"/>
      <c r="K2" s="19"/>
      <c r="L2" s="19"/>
      <c r="M2" s="19"/>
      <c r="N2" s="19"/>
      <c r="O2" s="19"/>
      <c r="P2" s="19"/>
      <c r="Q2" s="19"/>
      <c r="R2" s="19"/>
      <c r="S2" s="19"/>
      <c r="T2" s="19"/>
      <c r="U2" s="19"/>
      <c r="V2" s="19"/>
      <c r="W2" s="19"/>
      <c r="X2" s="19"/>
      <c r="Y2" s="19"/>
      <c r="Z2" s="19"/>
      <c r="AA2" s="19"/>
      <c r="AB2" s="19"/>
      <c r="AC2" s="19"/>
      <c r="AD2" s="19"/>
    </row>
    <row r="3" spans="1:38" x14ac:dyDescent="0.3">
      <c r="A3" s="111" t="s">
        <v>190</v>
      </c>
      <c r="B3" s="135" t="s">
        <v>194</v>
      </c>
      <c r="C3" s="19"/>
      <c r="D3" s="19"/>
      <c r="E3" s="19"/>
      <c r="F3" s="19"/>
      <c r="G3" s="19"/>
      <c r="H3" s="19"/>
      <c r="I3" s="117"/>
      <c r="J3" s="19"/>
      <c r="K3" s="19"/>
      <c r="L3" s="19"/>
      <c r="M3" s="19"/>
      <c r="N3" s="19"/>
      <c r="O3" s="19"/>
      <c r="P3" s="19"/>
      <c r="Q3" s="19"/>
      <c r="R3" s="19"/>
      <c r="S3" s="19"/>
      <c r="T3" s="19"/>
      <c r="U3" s="19"/>
      <c r="V3" s="19"/>
      <c r="W3" s="19"/>
      <c r="X3" s="19"/>
      <c r="Y3" s="19"/>
      <c r="Z3" s="19"/>
      <c r="AA3" s="19"/>
      <c r="AB3" s="19"/>
      <c r="AC3" s="19"/>
      <c r="AD3" s="19"/>
    </row>
    <row r="4" spans="1:38" ht="15" customHeight="1" x14ac:dyDescent="0.3">
      <c r="A4" s="19" t="s">
        <v>177</v>
      </c>
      <c r="B4" s="19"/>
      <c r="C4" s="19"/>
      <c r="D4" s="19"/>
      <c r="E4" s="19"/>
      <c r="F4" s="19"/>
      <c r="G4" s="19"/>
      <c r="H4" s="19"/>
      <c r="I4" s="117"/>
      <c r="J4" s="19"/>
      <c r="K4" s="19"/>
      <c r="L4" s="19"/>
      <c r="M4" s="19"/>
      <c r="N4" s="19"/>
      <c r="O4" s="19"/>
      <c r="P4" s="19"/>
      <c r="Q4" s="19"/>
      <c r="R4" s="19"/>
      <c r="S4" s="19"/>
      <c r="T4" s="19"/>
      <c r="U4" s="19"/>
      <c r="V4" s="19"/>
      <c r="W4" s="19"/>
      <c r="X4" s="19"/>
      <c r="Y4" s="19"/>
      <c r="Z4" s="19"/>
      <c r="AA4" s="19"/>
      <c r="AB4" s="19"/>
      <c r="AC4" s="19"/>
      <c r="AD4" s="19"/>
    </row>
    <row r="5" spans="1:38" ht="15" thickBot="1" x14ac:dyDescent="0.35">
      <c r="A5" s="19"/>
      <c r="B5" s="19"/>
      <c r="C5" s="19"/>
      <c r="D5" s="19"/>
      <c r="E5" s="19"/>
      <c r="F5" s="19"/>
      <c r="G5" s="19"/>
      <c r="H5" s="19"/>
      <c r="I5" s="117"/>
      <c r="J5" s="19"/>
      <c r="K5" s="19"/>
      <c r="L5" s="19"/>
      <c r="M5" s="19"/>
      <c r="N5" s="19"/>
      <c r="O5" s="19"/>
      <c r="P5" s="19"/>
      <c r="Q5" s="19"/>
      <c r="R5" s="19"/>
      <c r="S5" s="19"/>
      <c r="T5" s="19"/>
      <c r="U5" s="19"/>
      <c r="V5" s="19"/>
      <c r="W5" s="19"/>
      <c r="X5" s="19"/>
      <c r="Y5" s="19"/>
      <c r="Z5" s="19"/>
      <c r="AA5" s="19"/>
      <c r="AB5" s="19"/>
      <c r="AC5" s="19"/>
      <c r="AD5" s="19"/>
    </row>
    <row r="6" spans="1:38" ht="15" thickBot="1" x14ac:dyDescent="0.35">
      <c r="A6" s="19"/>
      <c r="B6" s="110"/>
      <c r="C6" s="34" t="s">
        <v>174</v>
      </c>
      <c r="D6" s="108"/>
      <c r="E6" s="108"/>
      <c r="F6" s="108"/>
      <c r="G6" s="108"/>
      <c r="H6" s="109">
        <f>H13</f>
        <v>0</v>
      </c>
      <c r="I6" s="117"/>
      <c r="J6" s="19"/>
      <c r="K6" s="19"/>
      <c r="L6" s="19"/>
      <c r="M6" s="19"/>
      <c r="N6" s="19"/>
      <c r="O6" s="19"/>
      <c r="P6" s="19"/>
      <c r="Q6" s="19"/>
      <c r="R6" s="19"/>
      <c r="S6" s="19"/>
      <c r="T6" s="19"/>
      <c r="U6" s="19"/>
      <c r="V6" s="19"/>
      <c r="W6" s="19"/>
      <c r="X6" s="19"/>
      <c r="Y6" s="19"/>
      <c r="Z6" s="19"/>
      <c r="AA6" s="19"/>
      <c r="AB6" s="19"/>
      <c r="AC6" s="19"/>
      <c r="AD6" s="19"/>
    </row>
    <row r="7" spans="1:38" ht="15" thickBot="1" x14ac:dyDescent="0.35">
      <c r="A7" s="106"/>
      <c r="B7" s="20"/>
      <c r="C7" s="34" t="s">
        <v>176</v>
      </c>
      <c r="D7" s="108"/>
      <c r="E7" s="108"/>
      <c r="F7" s="108"/>
      <c r="G7" s="108"/>
      <c r="H7" s="107">
        <f>N20+N30+N40+N50</f>
        <v>0</v>
      </c>
      <c r="I7" s="117"/>
      <c r="J7" s="19"/>
      <c r="K7" s="19"/>
      <c r="L7" s="19"/>
      <c r="M7" s="19"/>
      <c r="N7" s="19"/>
      <c r="O7" s="19"/>
      <c r="P7" s="19"/>
      <c r="Q7" s="19"/>
      <c r="R7" s="19"/>
      <c r="S7" s="19"/>
      <c r="T7" s="19"/>
      <c r="U7" s="19"/>
      <c r="V7" s="19"/>
      <c r="W7" s="19"/>
      <c r="X7" s="19"/>
      <c r="Y7" s="19"/>
      <c r="Z7" s="19"/>
      <c r="AA7" s="19"/>
      <c r="AB7" s="19"/>
      <c r="AC7" s="19"/>
      <c r="AD7" s="19"/>
    </row>
    <row r="8" spans="1:38" ht="15" thickBot="1" x14ac:dyDescent="0.35">
      <c r="A8" s="105" t="s">
        <v>148</v>
      </c>
      <c r="B8" s="104" t="s">
        <v>149</v>
      </c>
      <c r="C8" s="103" t="s">
        <v>175</v>
      </c>
      <c r="D8" s="102"/>
      <c r="E8" s="102"/>
      <c r="F8" s="102"/>
      <c r="G8" s="102"/>
      <c r="H8" s="112">
        <f>ROUND(SUM(H6:H7),0)</f>
        <v>0</v>
      </c>
      <c r="I8" s="117"/>
      <c r="J8" s="19"/>
      <c r="K8" s="19"/>
      <c r="L8" s="19"/>
      <c r="M8" s="19"/>
      <c r="N8" s="19"/>
      <c r="O8" s="19"/>
      <c r="P8" s="19"/>
      <c r="Q8" s="19"/>
      <c r="R8" s="19"/>
      <c r="S8" s="19"/>
      <c r="T8" s="19"/>
      <c r="U8" s="19"/>
      <c r="V8" s="19"/>
      <c r="W8" s="19"/>
      <c r="X8" s="19"/>
      <c r="Y8" s="19"/>
      <c r="Z8" s="19"/>
      <c r="AA8" s="19"/>
      <c r="AB8" s="19"/>
      <c r="AC8" s="19"/>
      <c r="AD8" s="19"/>
    </row>
    <row r="9" spans="1:38" x14ac:dyDescent="0.3">
      <c r="A9" s="101"/>
      <c r="B9" s="100"/>
      <c r="C9" s="99"/>
      <c r="D9" s="98"/>
      <c r="E9" s="98"/>
      <c r="F9" s="98"/>
      <c r="G9" s="98"/>
      <c r="H9" s="97"/>
      <c r="I9" s="119"/>
      <c r="J9" s="19"/>
      <c r="K9" s="19"/>
      <c r="L9" s="19"/>
      <c r="M9" s="19"/>
      <c r="N9" s="19"/>
      <c r="O9" s="19"/>
      <c r="P9" s="19"/>
      <c r="Q9" s="19"/>
      <c r="R9" s="19"/>
      <c r="S9" s="19"/>
      <c r="T9" s="19"/>
      <c r="U9" s="19"/>
      <c r="V9" s="19"/>
      <c r="W9" s="19"/>
      <c r="X9" s="19"/>
      <c r="Y9" s="19"/>
      <c r="Z9" s="19"/>
      <c r="AA9" s="19"/>
      <c r="AB9" s="19"/>
      <c r="AC9" s="19"/>
      <c r="AD9" s="19"/>
    </row>
    <row r="10" spans="1:38" ht="15" thickBot="1" x14ac:dyDescent="0.35">
      <c r="I10" s="117"/>
      <c r="J10" s="19"/>
      <c r="K10" s="19"/>
      <c r="L10" s="19"/>
      <c r="M10" s="19"/>
      <c r="N10" s="19"/>
      <c r="O10" s="19"/>
      <c r="P10" s="19"/>
      <c r="Q10" s="19"/>
      <c r="R10" s="19"/>
      <c r="S10" s="19"/>
      <c r="T10" s="19"/>
      <c r="U10" s="19"/>
      <c r="V10" s="19"/>
      <c r="W10" s="19"/>
      <c r="X10" s="19"/>
      <c r="Y10" s="19"/>
      <c r="Z10" s="19"/>
      <c r="AA10" s="19"/>
      <c r="AB10" s="19"/>
      <c r="AC10" s="19"/>
      <c r="AD10" s="19"/>
    </row>
    <row r="11" spans="1:38" ht="14.4" customHeight="1" x14ac:dyDescent="0.3">
      <c r="C11" s="126" t="s">
        <v>0</v>
      </c>
      <c r="D11" s="127"/>
      <c r="E11" s="127"/>
      <c r="F11" s="127"/>
      <c r="G11" s="127"/>
      <c r="H11" s="128"/>
      <c r="I11" s="117"/>
      <c r="J11" s="19"/>
      <c r="K11" s="19"/>
      <c r="L11" s="19"/>
      <c r="M11" s="19"/>
      <c r="N11" s="19"/>
      <c r="O11" s="19"/>
      <c r="P11" s="19"/>
      <c r="Q11" s="19"/>
      <c r="R11" s="19"/>
      <c r="S11" s="19"/>
      <c r="T11" s="19"/>
      <c r="U11" s="19"/>
      <c r="V11" s="19"/>
      <c r="W11" s="19"/>
      <c r="X11" s="19"/>
      <c r="Y11" s="19"/>
      <c r="Z11" s="19"/>
      <c r="AA11" s="19"/>
      <c r="AB11" s="19"/>
      <c r="AC11" s="19"/>
      <c r="AD11" s="19"/>
    </row>
    <row r="12" spans="1:38" ht="43.8" thickBot="1" x14ac:dyDescent="0.35">
      <c r="C12" s="36" t="s">
        <v>167</v>
      </c>
      <c r="D12" s="96" t="s">
        <v>27</v>
      </c>
      <c r="E12" s="33" t="s">
        <v>26</v>
      </c>
      <c r="F12" s="33" t="s">
        <v>147</v>
      </c>
      <c r="G12" s="33" t="s">
        <v>146</v>
      </c>
      <c r="H12" s="95" t="s">
        <v>174</v>
      </c>
      <c r="I12" s="117"/>
      <c r="J12" s="19"/>
      <c r="K12" s="19"/>
      <c r="L12" s="19"/>
      <c r="M12" s="19"/>
      <c r="N12" s="19"/>
      <c r="O12" s="19"/>
      <c r="P12" s="19"/>
      <c r="Q12" s="19"/>
      <c r="R12" s="19"/>
      <c r="S12" s="19"/>
      <c r="T12" s="19"/>
      <c r="U12" s="19"/>
      <c r="V12" s="19"/>
      <c r="W12" s="19"/>
      <c r="X12" s="19"/>
      <c r="Y12" s="19"/>
      <c r="Z12" s="19"/>
      <c r="AA12" s="19"/>
      <c r="AB12" s="19"/>
      <c r="AC12" s="19"/>
      <c r="AD12" s="19"/>
    </row>
    <row r="13" spans="1:38" ht="15" thickBot="1" x14ac:dyDescent="0.35">
      <c r="C13" s="94"/>
      <c r="D13" s="93"/>
      <c r="E13" s="92"/>
      <c r="F13" s="91"/>
      <c r="G13" s="90">
        <f>ROUND((E13*$F13+E13),0)</f>
        <v>0</v>
      </c>
      <c r="H13" s="89">
        <f>C13+D13+G13</f>
        <v>0</v>
      </c>
      <c r="I13" s="117"/>
      <c r="J13" s="20"/>
      <c r="K13" s="19"/>
      <c r="O13" s="19"/>
      <c r="P13" s="19"/>
      <c r="Q13" s="19"/>
      <c r="R13" s="19"/>
      <c r="S13" s="19"/>
      <c r="T13" s="19"/>
      <c r="U13" s="19"/>
      <c r="V13" s="19"/>
      <c r="W13" s="19"/>
      <c r="X13" s="19"/>
      <c r="AA13" s="19"/>
      <c r="AB13" s="19"/>
      <c r="AC13" s="19"/>
      <c r="AD13" s="19"/>
      <c r="AE13" s="19"/>
      <c r="AF13" s="19"/>
      <c r="AG13" s="19"/>
      <c r="AH13" s="19"/>
      <c r="AI13" s="19"/>
      <c r="AJ13" s="19"/>
      <c r="AK13" s="19"/>
      <c r="AL13" s="19"/>
    </row>
    <row r="14" spans="1:38" ht="15" thickBot="1" x14ac:dyDescent="0.35">
      <c r="A14" s="19"/>
      <c r="B14" s="19"/>
      <c r="C14" s="19"/>
      <c r="D14" s="19"/>
      <c r="E14" s="19"/>
      <c r="F14" s="19"/>
      <c r="G14" s="19"/>
      <c r="H14" s="19"/>
      <c r="I14" s="117"/>
      <c r="J14" s="19"/>
      <c r="K14" s="68"/>
      <c r="L14" s="117"/>
      <c r="M14" s="19"/>
      <c r="N14" s="20"/>
      <c r="O14" s="19"/>
      <c r="P14" s="19"/>
      <c r="Q14" s="19"/>
      <c r="R14" s="19"/>
      <c r="S14" s="19"/>
      <c r="T14" s="19"/>
      <c r="U14" s="19"/>
      <c r="V14" s="19"/>
      <c r="W14" s="19"/>
      <c r="X14" s="19"/>
      <c r="AA14" s="19"/>
      <c r="AB14" s="19"/>
      <c r="AC14" s="19"/>
      <c r="AD14" s="19"/>
      <c r="AE14" s="19"/>
      <c r="AF14" s="19"/>
      <c r="AG14" s="19"/>
      <c r="AH14" s="19"/>
      <c r="AI14" s="19"/>
      <c r="AJ14" s="19"/>
      <c r="AK14" s="19"/>
      <c r="AL14" s="19"/>
    </row>
    <row r="15" spans="1:38" ht="15" thickBot="1" x14ac:dyDescent="0.35">
      <c r="A15" s="88" t="s">
        <v>152</v>
      </c>
      <c r="B15" s="85" t="s">
        <v>1</v>
      </c>
      <c r="C15" s="129" t="s">
        <v>173</v>
      </c>
      <c r="D15" s="130"/>
      <c r="E15" s="130"/>
      <c r="F15" s="130"/>
      <c r="G15" s="130"/>
      <c r="H15" s="130"/>
      <c r="I15" s="130"/>
      <c r="J15" s="131"/>
      <c r="K15" s="129" t="s">
        <v>28</v>
      </c>
      <c r="L15" s="130"/>
      <c r="M15" s="131"/>
      <c r="N15" s="67" t="s">
        <v>168</v>
      </c>
      <c r="O15" s="19"/>
      <c r="P15" s="19"/>
      <c r="Q15" s="19"/>
      <c r="R15" s="19"/>
      <c r="S15" s="19"/>
      <c r="T15" s="19"/>
      <c r="U15" s="19"/>
      <c r="V15" s="19"/>
      <c r="W15" s="19"/>
      <c r="X15" s="19"/>
      <c r="AA15" s="19"/>
      <c r="AB15" s="19"/>
      <c r="AC15" s="19"/>
      <c r="AD15" s="19"/>
      <c r="AE15" s="19"/>
      <c r="AF15" s="19"/>
      <c r="AG15" s="19"/>
      <c r="AH15" s="19"/>
      <c r="AI15" s="19"/>
      <c r="AJ15" s="19"/>
      <c r="AK15" s="19"/>
      <c r="AL15" s="19"/>
    </row>
    <row r="16" spans="1:38" ht="29.4" thickBot="1" x14ac:dyDescent="0.35">
      <c r="A16" s="57"/>
      <c r="B16" s="84"/>
      <c r="C16" s="36" t="s">
        <v>167</v>
      </c>
      <c r="D16" s="22" t="s">
        <v>27</v>
      </c>
      <c r="E16" s="22" t="s">
        <v>26</v>
      </c>
      <c r="F16" s="22" t="s">
        <v>147</v>
      </c>
      <c r="G16" s="22" t="s">
        <v>146</v>
      </c>
      <c r="H16" s="23" t="s">
        <v>31</v>
      </c>
      <c r="I16" s="120" t="s">
        <v>166</v>
      </c>
      <c r="J16" s="24" t="s">
        <v>29</v>
      </c>
      <c r="K16" s="36" t="s">
        <v>165</v>
      </c>
      <c r="L16" s="125" t="s">
        <v>164</v>
      </c>
      <c r="M16" s="83" t="s">
        <v>150</v>
      </c>
      <c r="N16" s="82" t="s">
        <v>32</v>
      </c>
      <c r="O16" s="19"/>
      <c r="P16" s="19"/>
      <c r="Q16" s="19"/>
      <c r="R16" s="19"/>
      <c r="S16" s="19"/>
      <c r="T16" s="19"/>
      <c r="U16" s="19"/>
      <c r="V16" s="19"/>
      <c r="W16" s="19"/>
      <c r="X16" s="19"/>
      <c r="Z16" s="19" t="s">
        <v>178</v>
      </c>
      <c r="AA16" s="19"/>
      <c r="AB16" s="19"/>
      <c r="AC16" s="19"/>
      <c r="AD16" s="19"/>
      <c r="AE16" s="19"/>
      <c r="AF16" s="19" t="s">
        <v>163</v>
      </c>
      <c r="AG16" s="19"/>
      <c r="AH16" s="19"/>
      <c r="AI16" s="19"/>
      <c r="AJ16" s="19"/>
      <c r="AK16" s="19"/>
      <c r="AL16" s="19"/>
    </row>
    <row r="17" spans="1:38" ht="24.6" thickBot="1" x14ac:dyDescent="0.35">
      <c r="A17" s="58"/>
      <c r="B17" s="81" t="s">
        <v>153</v>
      </c>
      <c r="C17" s="52"/>
      <c r="D17" s="53"/>
      <c r="E17" s="53"/>
      <c r="F17" s="54"/>
      <c r="G17" s="55">
        <f>E17*$F17+E17</f>
        <v>0</v>
      </c>
      <c r="H17" s="55">
        <f>G17+D17+C17</f>
        <v>0</v>
      </c>
      <c r="I17" s="121"/>
      <c r="J17" s="56">
        <f>H17+H17*I17</f>
        <v>0</v>
      </c>
      <c r="K17" s="80">
        <f>SUM(J19:J23)</f>
        <v>0</v>
      </c>
      <c r="L17" s="124"/>
      <c r="M17" s="79">
        <f>K17+K17*L17</f>
        <v>0</v>
      </c>
      <c r="N17" s="143">
        <f>J17+M17</f>
        <v>0</v>
      </c>
      <c r="O17" s="142" t="s">
        <v>198</v>
      </c>
      <c r="P17" s="19"/>
      <c r="Q17" s="19"/>
      <c r="R17" s="19"/>
      <c r="S17" s="19"/>
      <c r="T17" s="19"/>
      <c r="U17" s="19"/>
      <c r="V17" s="19"/>
      <c r="W17" s="19"/>
      <c r="X17" s="19"/>
      <c r="Z17" s="19" t="s">
        <v>162</v>
      </c>
      <c r="AA17" s="19"/>
      <c r="AB17" s="19" t="s">
        <v>161</v>
      </c>
      <c r="AC17" s="19"/>
      <c r="AD17" s="19"/>
      <c r="AE17" s="19"/>
      <c r="AF17" s="19" t="s">
        <v>162</v>
      </c>
      <c r="AG17" s="19"/>
      <c r="AH17" s="19" t="s">
        <v>161</v>
      </c>
      <c r="AI17" s="19"/>
      <c r="AJ17" s="19"/>
      <c r="AK17" s="19"/>
      <c r="AL17" s="19"/>
    </row>
    <row r="18" spans="1:38" ht="15.6" thickTop="1" thickBot="1" x14ac:dyDescent="0.35">
      <c r="A18" s="64"/>
      <c r="B18" s="78"/>
      <c r="C18" s="132" t="s">
        <v>160</v>
      </c>
      <c r="D18" s="133"/>
      <c r="E18" s="133"/>
      <c r="F18" s="133"/>
      <c r="G18" s="133"/>
      <c r="H18" s="133"/>
      <c r="I18" s="133"/>
      <c r="J18" s="134"/>
      <c r="O18" s="19"/>
      <c r="P18" s="19"/>
      <c r="Q18" s="19"/>
      <c r="R18" s="19"/>
      <c r="S18" s="19"/>
      <c r="T18" s="19"/>
      <c r="U18" s="19"/>
      <c r="V18" s="19"/>
      <c r="W18" s="19"/>
      <c r="X18" s="19"/>
      <c r="Z18" s="113">
        <f>IF(H17&lt;10000,H17*0.15,0)</f>
        <v>0</v>
      </c>
      <c r="AA18" s="114" t="s">
        <v>179</v>
      </c>
      <c r="AB18" s="113">
        <f>IF(K17&lt;10000,0.1*K17,0)</f>
        <v>0</v>
      </c>
      <c r="AC18" s="19"/>
      <c r="AD18" s="19"/>
      <c r="AE18" s="19"/>
      <c r="AF18" s="75">
        <f>IF(H17&lt;10000,0.15,0)</f>
        <v>0.15</v>
      </c>
      <c r="AG18" s="19"/>
      <c r="AH18" s="75">
        <f>IF(K17&lt;10000,0.1,0)</f>
        <v>0.1</v>
      </c>
      <c r="AI18" s="19"/>
      <c r="AJ18" s="19"/>
      <c r="AK18" s="19"/>
      <c r="AL18" s="19"/>
    </row>
    <row r="19" spans="1:38" ht="29.4" thickBot="1" x14ac:dyDescent="0.35">
      <c r="A19" s="59" t="s">
        <v>172</v>
      </c>
      <c r="B19" s="77" t="s">
        <v>151</v>
      </c>
      <c r="C19" s="15"/>
      <c r="D19" s="16"/>
      <c r="E19" s="16"/>
      <c r="F19" s="50"/>
      <c r="G19" s="37">
        <f>E19*$F19+E19</f>
        <v>0</v>
      </c>
      <c r="H19" s="37">
        <f>G19+D19+C19</f>
        <v>0</v>
      </c>
      <c r="I19" s="122"/>
      <c r="J19" s="76">
        <f>H19+H19*I19</f>
        <v>0</v>
      </c>
      <c r="L19" s="136" t="s">
        <v>195</v>
      </c>
      <c r="M19" s="50"/>
      <c r="N19" s="137">
        <f>N17*M19</f>
        <v>0</v>
      </c>
      <c r="O19" s="138" t="s">
        <v>196</v>
      </c>
      <c r="P19" s="138"/>
      <c r="Q19" s="138"/>
      <c r="R19" s="138"/>
      <c r="S19" s="138"/>
      <c r="T19" s="138"/>
      <c r="U19" s="19"/>
      <c r="V19" s="19"/>
      <c r="W19" s="19"/>
      <c r="X19" s="19"/>
      <c r="Z19" s="113">
        <f>IF(AND(10000&lt;H17,H17&lt;20000),0.1*(H17-10000)+1500,0)</f>
        <v>0</v>
      </c>
      <c r="AA19" s="114" t="s">
        <v>180</v>
      </c>
      <c r="AB19" s="113">
        <f>IF(AND(10000&lt;K17,K17&lt;20000),0.075*(K17-10000)+1000,0)</f>
        <v>0</v>
      </c>
      <c r="AC19" s="19"/>
      <c r="AD19" s="19"/>
      <c r="AE19" s="19"/>
      <c r="AF19" s="75">
        <f>IF(AND(10000&lt;H17,H17&lt;20000),0.1,0)</f>
        <v>0</v>
      </c>
      <c r="AG19" s="19"/>
      <c r="AH19" s="75">
        <f>IF(AND(10000&lt;K17,K17&lt;20000),0.075,0)</f>
        <v>0</v>
      </c>
      <c r="AI19" s="19"/>
      <c r="AJ19" s="19"/>
      <c r="AK19" s="19"/>
      <c r="AL19" s="19"/>
    </row>
    <row r="20" spans="1:38" ht="24.6" thickBot="1" x14ac:dyDescent="0.35">
      <c r="A20" s="59" t="s">
        <v>172</v>
      </c>
      <c r="B20" s="73" t="s">
        <v>151</v>
      </c>
      <c r="C20" s="18"/>
      <c r="D20" s="17"/>
      <c r="E20" s="17"/>
      <c r="F20" s="51"/>
      <c r="G20" s="21">
        <f>E20*$F20+E20</f>
        <v>0</v>
      </c>
      <c r="H20" s="21">
        <f>G20+D20+C20</f>
        <v>0</v>
      </c>
      <c r="I20" s="123"/>
      <c r="J20" s="72">
        <f>H20+H20*I20</f>
        <v>0</v>
      </c>
      <c r="L20" s="139"/>
      <c r="M20" s="140" t="s">
        <v>197</v>
      </c>
      <c r="N20" s="141">
        <f>N17+N19</f>
        <v>0</v>
      </c>
      <c r="U20" s="19"/>
      <c r="V20" s="19"/>
      <c r="W20" s="19"/>
      <c r="X20" s="19"/>
      <c r="Z20" s="113">
        <f>IF(H17&gt;20000,0.075*(H17-20000)+2500,0)</f>
        <v>0</v>
      </c>
      <c r="AA20" s="114" t="s">
        <v>181</v>
      </c>
      <c r="AB20" s="113">
        <f>IF(K17&gt;20000,0.05*(K17-20000)+1750,0)</f>
        <v>0</v>
      </c>
      <c r="AC20" s="19"/>
      <c r="AD20" s="19"/>
      <c r="AE20" s="19"/>
      <c r="AF20" s="75">
        <f>IF(H17&gt;20000,0.075,0)</f>
        <v>0</v>
      </c>
      <c r="AG20" s="19"/>
      <c r="AH20" s="75">
        <f>IF(K17&gt;20000,0.05,0)</f>
        <v>0</v>
      </c>
      <c r="AI20" s="19"/>
      <c r="AJ20" s="19"/>
      <c r="AK20" s="19"/>
      <c r="AL20" s="19"/>
    </row>
    <row r="21" spans="1:38" ht="24.6" thickBot="1" x14ac:dyDescent="0.35">
      <c r="A21" s="59" t="s">
        <v>172</v>
      </c>
      <c r="B21" s="73" t="s">
        <v>151</v>
      </c>
      <c r="C21" s="18"/>
      <c r="D21" s="17"/>
      <c r="E21" s="17"/>
      <c r="F21" s="51"/>
      <c r="G21" s="21">
        <f>E21*$F21+E21</f>
        <v>0</v>
      </c>
      <c r="H21" s="21">
        <f>G21+D21+C21</f>
        <v>0</v>
      </c>
      <c r="I21" s="123"/>
      <c r="J21" s="72">
        <f>H21+H21*I21</f>
        <v>0</v>
      </c>
      <c r="O21" s="19"/>
      <c r="P21" s="19"/>
      <c r="Q21" s="19"/>
      <c r="R21" s="19"/>
      <c r="S21" s="19"/>
      <c r="T21" s="19"/>
      <c r="U21" s="19"/>
      <c r="V21" s="19"/>
      <c r="W21" s="19"/>
      <c r="X21" s="19"/>
      <c r="Z21" s="115">
        <f>SUM(Z18:Z20)</f>
        <v>0</v>
      </c>
      <c r="AA21" s="19" t="s">
        <v>182</v>
      </c>
      <c r="AB21" s="115">
        <f>SUM(AB18:AB20)</f>
        <v>0</v>
      </c>
      <c r="AC21" s="19"/>
      <c r="AD21" s="19"/>
      <c r="AE21" s="19"/>
      <c r="AF21" s="74">
        <f>SUM(AF18:AF20)</f>
        <v>0.15</v>
      </c>
      <c r="AG21" s="19"/>
      <c r="AH21" s="74">
        <f>SUM(AH18:AH20)</f>
        <v>0.1</v>
      </c>
      <c r="AI21" s="19"/>
      <c r="AJ21" s="19"/>
      <c r="AK21" s="19"/>
      <c r="AL21" s="19"/>
    </row>
    <row r="22" spans="1:38" ht="24" x14ac:dyDescent="0.3">
      <c r="A22" s="59" t="s">
        <v>172</v>
      </c>
      <c r="B22" s="73" t="s">
        <v>151</v>
      </c>
      <c r="C22" s="18"/>
      <c r="D22" s="17"/>
      <c r="E22" s="17"/>
      <c r="F22" s="51"/>
      <c r="G22" s="21">
        <f>E22*$F22+E22</f>
        <v>0</v>
      </c>
      <c r="H22" s="21">
        <f>G22+D22+C22</f>
        <v>0</v>
      </c>
      <c r="I22" s="123"/>
      <c r="J22" s="72">
        <f>H22+H22*I22</f>
        <v>0</v>
      </c>
      <c r="O22" s="19"/>
      <c r="P22" s="19"/>
      <c r="Q22" s="19"/>
      <c r="R22" s="19"/>
      <c r="S22" s="19"/>
      <c r="T22" s="19"/>
      <c r="U22" s="19"/>
      <c r="V22" s="19"/>
      <c r="W22" s="19"/>
      <c r="X22" s="19"/>
      <c r="Z22" s="116" t="e">
        <f>Z21/H17</f>
        <v>#DIV/0!</v>
      </c>
      <c r="AA22" s="19" t="s">
        <v>183</v>
      </c>
      <c r="AB22" s="116" t="e">
        <f>AB21/K17</f>
        <v>#DIV/0!</v>
      </c>
      <c r="AC22" s="19"/>
      <c r="AD22" s="19"/>
      <c r="AE22" s="19"/>
      <c r="AF22" s="19"/>
      <c r="AG22" s="19"/>
      <c r="AH22" s="19"/>
      <c r="AI22" s="19"/>
      <c r="AJ22" s="19"/>
      <c r="AK22" s="19"/>
      <c r="AL22" s="19"/>
    </row>
    <row r="23" spans="1:38" ht="24.6" thickBot="1" x14ac:dyDescent="0.35">
      <c r="A23" s="87" t="s">
        <v>172</v>
      </c>
      <c r="B23" s="71" t="s">
        <v>151</v>
      </c>
      <c r="C23" s="60"/>
      <c r="D23" s="61"/>
      <c r="E23" s="61"/>
      <c r="F23" s="62"/>
      <c r="G23" s="63">
        <f>E23*$F23+E23</f>
        <v>0</v>
      </c>
      <c r="H23" s="63">
        <f>G23+D23+C23</f>
        <v>0</v>
      </c>
      <c r="I23" s="124"/>
      <c r="J23" s="70">
        <f>H23+H23*I23</f>
        <v>0</v>
      </c>
      <c r="O23" s="19"/>
      <c r="P23" s="19"/>
      <c r="Q23" s="19"/>
      <c r="R23" s="19"/>
      <c r="S23" s="19"/>
      <c r="T23" s="19"/>
      <c r="U23" s="19"/>
      <c r="V23" s="19"/>
      <c r="W23" s="19"/>
      <c r="X23" s="19"/>
      <c r="AA23" s="19"/>
      <c r="AB23" s="19"/>
      <c r="AC23" s="19"/>
      <c r="AD23" s="19"/>
      <c r="AE23" s="19"/>
      <c r="AF23" s="19"/>
      <c r="AG23" s="19"/>
      <c r="AH23" s="19"/>
      <c r="AI23" s="19"/>
      <c r="AJ23" s="19"/>
      <c r="AK23" s="19"/>
      <c r="AL23" s="19"/>
    </row>
    <row r="24" spans="1:38" ht="15" thickBot="1" x14ac:dyDescent="0.35">
      <c r="A24" s="19"/>
      <c r="B24" s="19"/>
      <c r="C24" s="19"/>
      <c r="D24" s="19"/>
      <c r="E24" s="19"/>
      <c r="F24" s="19"/>
      <c r="G24" s="19"/>
      <c r="H24" s="19"/>
      <c r="I24" s="117"/>
      <c r="J24" s="19"/>
      <c r="K24" s="19"/>
      <c r="L24" s="117"/>
      <c r="M24" s="19"/>
      <c r="N24" s="19"/>
      <c r="O24" s="68"/>
      <c r="P24" s="68"/>
      <c r="Q24" s="68"/>
      <c r="R24" s="68"/>
      <c r="S24" s="68"/>
      <c r="T24" s="68"/>
      <c r="U24" s="68"/>
      <c r="V24" s="68"/>
      <c r="W24" s="68"/>
      <c r="X24" s="68"/>
      <c r="Y24" s="86"/>
      <c r="Z24" s="86"/>
      <c r="AA24" s="68"/>
      <c r="AB24" s="68"/>
      <c r="AC24" s="68"/>
      <c r="AD24" s="68"/>
      <c r="AE24" s="68"/>
      <c r="AF24" s="19"/>
      <c r="AG24" s="19"/>
      <c r="AH24" s="19"/>
      <c r="AI24" s="19"/>
      <c r="AJ24" s="19"/>
      <c r="AK24" s="19"/>
      <c r="AL24" s="19"/>
    </row>
    <row r="25" spans="1:38" ht="15" thickBot="1" x14ac:dyDescent="0.35">
      <c r="A25" s="88" t="s">
        <v>193</v>
      </c>
      <c r="B25" s="85" t="s">
        <v>1</v>
      </c>
      <c r="C25" s="129" t="s">
        <v>171</v>
      </c>
      <c r="D25" s="130"/>
      <c r="E25" s="130"/>
      <c r="F25" s="130"/>
      <c r="G25" s="130"/>
      <c r="H25" s="130"/>
      <c r="I25" s="130"/>
      <c r="J25" s="131"/>
      <c r="K25" s="129" t="s">
        <v>28</v>
      </c>
      <c r="L25" s="130"/>
      <c r="M25" s="131"/>
      <c r="N25" s="67" t="s">
        <v>168</v>
      </c>
      <c r="O25" s="19"/>
      <c r="P25" s="19"/>
      <c r="Q25" s="19"/>
      <c r="R25" s="19"/>
      <c r="S25" s="19"/>
      <c r="T25" s="19"/>
      <c r="U25" s="19"/>
      <c r="V25" s="19"/>
      <c r="W25" s="19"/>
      <c r="X25" s="19"/>
      <c r="AA25" s="19"/>
      <c r="AB25" s="19"/>
      <c r="AC25" s="19"/>
      <c r="AD25" s="19"/>
      <c r="AE25" s="19"/>
      <c r="AF25" s="19"/>
      <c r="AG25" s="19"/>
      <c r="AH25" s="19"/>
      <c r="AI25" s="19"/>
      <c r="AJ25" s="19"/>
      <c r="AK25" s="19"/>
      <c r="AL25" s="19"/>
    </row>
    <row r="26" spans="1:38" ht="29.4" thickBot="1" x14ac:dyDescent="0.35">
      <c r="A26" s="57"/>
      <c r="B26" s="84"/>
      <c r="C26" s="36" t="s">
        <v>167</v>
      </c>
      <c r="D26" s="22" t="s">
        <v>27</v>
      </c>
      <c r="E26" s="22" t="s">
        <v>26</v>
      </c>
      <c r="F26" s="22" t="s">
        <v>147</v>
      </c>
      <c r="G26" s="22" t="s">
        <v>146</v>
      </c>
      <c r="H26" s="23" t="s">
        <v>31</v>
      </c>
      <c r="I26" s="120" t="s">
        <v>166</v>
      </c>
      <c r="J26" s="24" t="s">
        <v>29</v>
      </c>
      <c r="K26" s="36" t="s">
        <v>165</v>
      </c>
      <c r="L26" s="125" t="s">
        <v>164</v>
      </c>
      <c r="M26" s="83" t="s">
        <v>150</v>
      </c>
      <c r="N26" s="82" t="s">
        <v>32</v>
      </c>
      <c r="O26" s="19"/>
      <c r="P26" s="19"/>
      <c r="Q26" s="19"/>
      <c r="R26" s="19"/>
      <c r="S26" s="19"/>
      <c r="T26" s="19"/>
      <c r="U26" s="19"/>
      <c r="V26" s="19"/>
      <c r="W26" s="19"/>
      <c r="X26" s="19"/>
      <c r="Z26" s="19" t="s">
        <v>178</v>
      </c>
      <c r="AA26" s="19"/>
      <c r="AB26" s="19"/>
      <c r="AC26" s="19"/>
      <c r="AD26" s="19"/>
      <c r="AE26" s="19"/>
      <c r="AF26" s="19" t="s">
        <v>163</v>
      </c>
      <c r="AG26" s="19"/>
      <c r="AH26" s="19"/>
      <c r="AI26" s="19"/>
      <c r="AJ26" s="19"/>
      <c r="AK26" s="19"/>
      <c r="AL26" s="19"/>
    </row>
    <row r="27" spans="1:38" ht="24.6" thickBot="1" x14ac:dyDescent="0.35">
      <c r="A27" s="58"/>
      <c r="B27" s="81" t="s">
        <v>153</v>
      </c>
      <c r="C27" s="52"/>
      <c r="D27" s="53"/>
      <c r="E27" s="53"/>
      <c r="F27" s="54"/>
      <c r="G27" s="55">
        <f>E27*$F27+E27</f>
        <v>0</v>
      </c>
      <c r="H27" s="55">
        <f>G27+D27+C27</f>
        <v>0</v>
      </c>
      <c r="I27" s="121"/>
      <c r="J27" s="56">
        <f>H27+H27*I27</f>
        <v>0</v>
      </c>
      <c r="K27" s="80">
        <f>SUM(J29:J33)</f>
        <v>0</v>
      </c>
      <c r="L27" s="124"/>
      <c r="M27" s="79">
        <f>K27+K27*L27</f>
        <v>0</v>
      </c>
      <c r="N27" s="143">
        <f>J27+M27</f>
        <v>0</v>
      </c>
      <c r="O27" s="19"/>
      <c r="P27" s="19"/>
      <c r="Q27" s="19"/>
      <c r="R27" s="19"/>
      <c r="S27" s="19"/>
      <c r="T27" s="19"/>
      <c r="U27" s="19"/>
      <c r="V27" s="19"/>
      <c r="W27" s="19"/>
      <c r="X27" s="19"/>
      <c r="Z27" s="19" t="s">
        <v>162</v>
      </c>
      <c r="AA27" s="19"/>
      <c r="AB27" s="19" t="s">
        <v>161</v>
      </c>
      <c r="AC27" s="19"/>
      <c r="AD27" s="19"/>
      <c r="AE27" s="19"/>
      <c r="AF27" s="19" t="s">
        <v>162</v>
      </c>
      <c r="AG27" s="19"/>
      <c r="AH27" s="19" t="s">
        <v>161</v>
      </c>
      <c r="AI27" s="19"/>
      <c r="AJ27" s="19"/>
      <c r="AK27" s="19"/>
      <c r="AL27" s="19"/>
    </row>
    <row r="28" spans="1:38" ht="15.6" thickTop="1" thickBot="1" x14ac:dyDescent="0.35">
      <c r="A28" s="64"/>
      <c r="B28" s="78"/>
      <c r="C28" s="132" t="s">
        <v>160</v>
      </c>
      <c r="D28" s="133"/>
      <c r="E28" s="133"/>
      <c r="F28" s="133"/>
      <c r="G28" s="133"/>
      <c r="H28" s="133"/>
      <c r="I28" s="133"/>
      <c r="J28" s="134"/>
      <c r="O28" s="19"/>
      <c r="P28" s="19"/>
      <c r="Q28" s="19"/>
      <c r="R28" s="19"/>
      <c r="S28" s="19"/>
      <c r="T28" s="19"/>
      <c r="U28" s="19"/>
      <c r="V28" s="19"/>
      <c r="W28" s="19"/>
      <c r="X28" s="19"/>
      <c r="Z28" s="113">
        <f>IF(H27&lt;10000,H27*0.15,0)</f>
        <v>0</v>
      </c>
      <c r="AA28" s="114" t="s">
        <v>179</v>
      </c>
      <c r="AB28" s="113">
        <f>IF(K27&lt;10000,0.1*K27,0)</f>
        <v>0</v>
      </c>
      <c r="AC28" s="19"/>
      <c r="AD28" s="19"/>
      <c r="AE28" s="19"/>
      <c r="AF28" s="75">
        <f>IF(H27&lt;10000,0.15,0)</f>
        <v>0.15</v>
      </c>
      <c r="AG28" s="19"/>
      <c r="AH28" s="75">
        <f>IF(K27&lt;10000,0.1,0)</f>
        <v>0.1</v>
      </c>
      <c r="AI28" s="19"/>
      <c r="AJ28" s="19"/>
      <c r="AK28" s="19"/>
      <c r="AL28" s="19"/>
    </row>
    <row r="29" spans="1:38" ht="29.4" thickBot="1" x14ac:dyDescent="0.35">
      <c r="A29" s="59" t="s">
        <v>172</v>
      </c>
      <c r="B29" s="77" t="s">
        <v>151</v>
      </c>
      <c r="C29" s="15"/>
      <c r="D29" s="16"/>
      <c r="E29" s="16"/>
      <c r="F29" s="50"/>
      <c r="G29" s="37">
        <f>E29*$F29+E29</f>
        <v>0</v>
      </c>
      <c r="H29" s="37">
        <f>G29+D29+C29</f>
        <v>0</v>
      </c>
      <c r="I29" s="122"/>
      <c r="J29" s="76">
        <f>H29+H29*I29</f>
        <v>0</v>
      </c>
      <c r="L29" s="136" t="s">
        <v>195</v>
      </c>
      <c r="M29" s="50"/>
      <c r="N29" s="137">
        <f>N27*M29</f>
        <v>0</v>
      </c>
      <c r="O29" s="138" t="s">
        <v>196</v>
      </c>
      <c r="P29" s="138"/>
      <c r="Q29" s="138"/>
      <c r="R29" s="138"/>
      <c r="S29" s="138"/>
      <c r="T29" s="138"/>
      <c r="U29" s="19"/>
      <c r="V29" s="19"/>
      <c r="W29" s="19"/>
      <c r="X29" s="19"/>
      <c r="Z29" s="113">
        <f>IF(AND(10000&lt;H27,H27&lt;20000),0.1*(H27-10000)+1500,0)</f>
        <v>0</v>
      </c>
      <c r="AA29" s="114" t="s">
        <v>180</v>
      </c>
      <c r="AB29" s="113">
        <f>IF(AND(10000&lt;K27,K27&lt;20000),0.075*(K27-10000)+1000,0)</f>
        <v>0</v>
      </c>
      <c r="AC29" s="19"/>
      <c r="AD29" s="19"/>
      <c r="AE29" s="19"/>
      <c r="AF29" s="75">
        <f>IF(AND(10000&lt;H27,H27&lt;20000),0.1,0)</f>
        <v>0</v>
      </c>
      <c r="AG29" s="19"/>
      <c r="AH29" s="75">
        <f>IF(AND(10000&lt;K27,K27&lt;20000),0.075,0)</f>
        <v>0</v>
      </c>
      <c r="AI29" s="19"/>
      <c r="AJ29" s="19"/>
      <c r="AK29" s="19"/>
      <c r="AL29" s="19"/>
    </row>
    <row r="30" spans="1:38" ht="24.6" thickBot="1" x14ac:dyDescent="0.35">
      <c r="A30" s="59" t="s">
        <v>172</v>
      </c>
      <c r="B30" s="73" t="s">
        <v>151</v>
      </c>
      <c r="C30" s="18"/>
      <c r="D30" s="17"/>
      <c r="E30" s="17"/>
      <c r="F30" s="51"/>
      <c r="G30" s="21">
        <f>E30*$F30+E30</f>
        <v>0</v>
      </c>
      <c r="H30" s="21">
        <f>G30+D30+C30</f>
        <v>0</v>
      </c>
      <c r="I30" s="123"/>
      <c r="J30" s="72">
        <f>H30+H30*I30</f>
        <v>0</v>
      </c>
      <c r="L30" s="139"/>
      <c r="M30" s="140" t="s">
        <v>197</v>
      </c>
      <c r="N30" s="141">
        <f>N27+N29</f>
        <v>0</v>
      </c>
      <c r="U30" s="19"/>
      <c r="V30" s="19"/>
      <c r="W30" s="19"/>
      <c r="X30" s="19"/>
      <c r="Z30" s="113">
        <f>IF(H27&gt;20000,0.075*(H27-20000)+2500,0)</f>
        <v>0</v>
      </c>
      <c r="AA30" s="114" t="s">
        <v>181</v>
      </c>
      <c r="AB30" s="113">
        <f>IF(K27&gt;20000,0.05*(K27-20000)+1750,0)</f>
        <v>0</v>
      </c>
      <c r="AC30" s="19"/>
      <c r="AD30" s="19"/>
      <c r="AE30" s="19"/>
      <c r="AF30" s="75">
        <f>IF(H27&gt;20000,0.075,0)</f>
        <v>0</v>
      </c>
      <c r="AG30" s="19"/>
      <c r="AH30" s="75">
        <f>IF(K27&gt;20000,0.05,0)</f>
        <v>0</v>
      </c>
      <c r="AI30" s="19"/>
      <c r="AJ30" s="19"/>
      <c r="AK30" s="19"/>
      <c r="AL30" s="19"/>
    </row>
    <row r="31" spans="1:38" ht="24.6" thickBot="1" x14ac:dyDescent="0.35">
      <c r="A31" s="59" t="s">
        <v>172</v>
      </c>
      <c r="B31" s="73" t="s">
        <v>151</v>
      </c>
      <c r="C31" s="18"/>
      <c r="D31" s="17"/>
      <c r="E31" s="17"/>
      <c r="F31" s="51"/>
      <c r="G31" s="21">
        <f>E31*$F31+E31</f>
        <v>0</v>
      </c>
      <c r="H31" s="21">
        <f>G31+D31+C31</f>
        <v>0</v>
      </c>
      <c r="I31" s="123"/>
      <c r="J31" s="72">
        <f>H31+H31*I31</f>
        <v>0</v>
      </c>
      <c r="O31" s="19"/>
      <c r="P31" s="19"/>
      <c r="Q31" s="19"/>
      <c r="R31" s="19"/>
      <c r="S31" s="19"/>
      <c r="T31" s="19"/>
      <c r="U31" s="19"/>
      <c r="V31" s="19"/>
      <c r="W31" s="19"/>
      <c r="X31" s="19"/>
      <c r="Z31" s="115">
        <f>SUM(Z28:Z30)</f>
        <v>0</v>
      </c>
      <c r="AA31" s="19" t="s">
        <v>182</v>
      </c>
      <c r="AB31" s="115">
        <f>SUM(AB28:AB30)</f>
        <v>0</v>
      </c>
      <c r="AC31" s="19"/>
      <c r="AD31" s="19"/>
      <c r="AE31" s="19"/>
      <c r="AF31" s="74">
        <f>SUM(AF28:AF30)</f>
        <v>0.15</v>
      </c>
      <c r="AG31" s="19"/>
      <c r="AH31" s="74">
        <f>SUM(AH28:AH30)</f>
        <v>0.1</v>
      </c>
      <c r="AI31" s="19"/>
      <c r="AJ31" s="19"/>
      <c r="AK31" s="19"/>
      <c r="AL31" s="19"/>
    </row>
    <row r="32" spans="1:38" ht="24" x14ac:dyDescent="0.3">
      <c r="A32" s="59" t="s">
        <v>172</v>
      </c>
      <c r="B32" s="73" t="s">
        <v>151</v>
      </c>
      <c r="C32" s="18"/>
      <c r="D32" s="17"/>
      <c r="E32" s="17"/>
      <c r="F32" s="51"/>
      <c r="G32" s="21">
        <f>E32*$F32+E32</f>
        <v>0</v>
      </c>
      <c r="H32" s="21">
        <f>G32+D32+C32</f>
        <v>0</v>
      </c>
      <c r="I32" s="123"/>
      <c r="J32" s="72">
        <f>H32+H32*I32</f>
        <v>0</v>
      </c>
      <c r="O32" s="19"/>
      <c r="P32" s="19"/>
      <c r="Q32" s="19"/>
      <c r="R32" s="19"/>
      <c r="S32" s="19"/>
      <c r="T32" s="19"/>
      <c r="U32" s="19"/>
      <c r="V32" s="19"/>
      <c r="W32" s="19"/>
      <c r="X32" s="19"/>
      <c r="Z32" s="116" t="e">
        <f>Z31/H27</f>
        <v>#DIV/0!</v>
      </c>
      <c r="AA32" s="19" t="s">
        <v>183</v>
      </c>
      <c r="AB32" s="116" t="e">
        <f>AB31/K27</f>
        <v>#DIV/0!</v>
      </c>
      <c r="AC32" s="19"/>
      <c r="AD32" s="19"/>
      <c r="AE32" s="19"/>
      <c r="AF32" s="19"/>
      <c r="AG32" s="19"/>
      <c r="AH32" s="19"/>
      <c r="AI32" s="19"/>
      <c r="AJ32" s="19"/>
      <c r="AK32" s="19"/>
      <c r="AL32" s="19"/>
    </row>
    <row r="33" spans="1:38" ht="24.6" thickBot="1" x14ac:dyDescent="0.35">
      <c r="A33" s="87" t="s">
        <v>172</v>
      </c>
      <c r="B33" s="71" t="s">
        <v>151</v>
      </c>
      <c r="C33" s="60"/>
      <c r="D33" s="61"/>
      <c r="E33" s="61"/>
      <c r="F33" s="62"/>
      <c r="G33" s="63">
        <f>E33*$F33+E33</f>
        <v>0</v>
      </c>
      <c r="H33" s="63">
        <f>G33+D33+C33</f>
        <v>0</v>
      </c>
      <c r="I33" s="124"/>
      <c r="J33" s="70">
        <f>H33+H33*I33</f>
        <v>0</v>
      </c>
      <c r="O33" s="19"/>
      <c r="P33" s="19"/>
      <c r="Q33" s="19"/>
      <c r="R33" s="19"/>
      <c r="S33" s="19"/>
      <c r="T33" s="19"/>
      <c r="U33" s="19"/>
      <c r="V33" s="19"/>
      <c r="W33" s="19"/>
      <c r="X33" s="19"/>
      <c r="AA33" s="19"/>
      <c r="AB33" s="19"/>
      <c r="AC33" s="19"/>
      <c r="AD33" s="19"/>
      <c r="AE33" s="19"/>
      <c r="AF33" s="19"/>
      <c r="AG33" s="19"/>
      <c r="AH33" s="19"/>
      <c r="AI33" s="19"/>
      <c r="AJ33" s="19"/>
      <c r="AK33" s="19"/>
      <c r="AL33" s="19"/>
    </row>
    <row r="34" spans="1:38" ht="15" thickBot="1" x14ac:dyDescent="0.35">
      <c r="O34" s="19"/>
      <c r="P34" s="19"/>
      <c r="Q34" s="19"/>
      <c r="R34" s="19"/>
      <c r="S34" s="19"/>
      <c r="T34" s="19"/>
      <c r="U34" s="19"/>
      <c r="V34" s="19"/>
      <c r="W34" s="19"/>
      <c r="X34" s="19"/>
      <c r="AA34" s="19"/>
      <c r="AB34" s="19"/>
      <c r="AC34" s="19"/>
      <c r="AD34" s="19"/>
      <c r="AE34" s="19"/>
      <c r="AF34" s="19"/>
      <c r="AG34" s="19"/>
      <c r="AH34" s="19"/>
      <c r="AI34" s="19"/>
      <c r="AJ34" s="19"/>
      <c r="AK34" s="19"/>
      <c r="AL34" s="19"/>
    </row>
    <row r="35" spans="1:38" ht="15" thickBot="1" x14ac:dyDescent="0.35">
      <c r="A35" s="88" t="s">
        <v>192</v>
      </c>
      <c r="B35" s="85" t="s">
        <v>1</v>
      </c>
      <c r="C35" s="129" t="s">
        <v>170</v>
      </c>
      <c r="D35" s="130"/>
      <c r="E35" s="130"/>
      <c r="F35" s="130"/>
      <c r="G35" s="130"/>
      <c r="H35" s="130"/>
      <c r="I35" s="130"/>
      <c r="J35" s="131"/>
      <c r="K35" s="129" t="s">
        <v>28</v>
      </c>
      <c r="L35" s="130"/>
      <c r="M35" s="131"/>
      <c r="N35" s="67" t="s">
        <v>168</v>
      </c>
      <c r="O35" s="19"/>
      <c r="P35" s="19"/>
      <c r="Q35" s="19"/>
      <c r="R35" s="19"/>
      <c r="S35" s="19"/>
      <c r="T35" s="19"/>
      <c r="U35" s="19"/>
      <c r="V35" s="19"/>
      <c r="W35" s="19"/>
      <c r="X35" s="19"/>
      <c r="AA35" s="19"/>
      <c r="AB35" s="19"/>
      <c r="AC35" s="19"/>
      <c r="AD35" s="19"/>
      <c r="AE35" s="19"/>
      <c r="AF35" s="19"/>
      <c r="AG35" s="19"/>
      <c r="AH35" s="19"/>
      <c r="AI35" s="19"/>
      <c r="AJ35" s="19"/>
      <c r="AK35" s="19"/>
      <c r="AL35" s="19"/>
    </row>
    <row r="36" spans="1:38" ht="29.4" thickBot="1" x14ac:dyDescent="0.35">
      <c r="A36" s="57"/>
      <c r="B36" s="84"/>
      <c r="C36" s="36" t="s">
        <v>167</v>
      </c>
      <c r="D36" s="22" t="s">
        <v>27</v>
      </c>
      <c r="E36" s="22" t="s">
        <v>26</v>
      </c>
      <c r="F36" s="22" t="s">
        <v>147</v>
      </c>
      <c r="G36" s="22" t="s">
        <v>146</v>
      </c>
      <c r="H36" s="23" t="s">
        <v>31</v>
      </c>
      <c r="I36" s="120" t="s">
        <v>166</v>
      </c>
      <c r="J36" s="24" t="s">
        <v>29</v>
      </c>
      <c r="K36" s="36" t="s">
        <v>165</v>
      </c>
      <c r="L36" s="125" t="s">
        <v>164</v>
      </c>
      <c r="M36" s="83" t="s">
        <v>150</v>
      </c>
      <c r="N36" s="82" t="s">
        <v>32</v>
      </c>
      <c r="O36" s="19"/>
      <c r="P36" s="19"/>
      <c r="Q36" s="19"/>
      <c r="R36" s="19"/>
      <c r="S36" s="19"/>
      <c r="T36" s="19"/>
      <c r="U36" s="19"/>
      <c r="V36" s="19"/>
      <c r="W36" s="19"/>
      <c r="X36" s="19"/>
      <c r="Z36" s="19" t="s">
        <v>178</v>
      </c>
      <c r="AA36" s="19"/>
      <c r="AB36" s="19"/>
      <c r="AC36" s="19"/>
      <c r="AD36" s="19"/>
      <c r="AE36" s="19"/>
      <c r="AF36" s="19" t="s">
        <v>163</v>
      </c>
      <c r="AG36" s="19"/>
      <c r="AH36" s="19"/>
      <c r="AI36" s="19"/>
      <c r="AJ36" s="19"/>
      <c r="AK36" s="19"/>
      <c r="AL36" s="19"/>
    </row>
    <row r="37" spans="1:38" ht="24.6" thickBot="1" x14ac:dyDescent="0.35">
      <c r="A37" s="58"/>
      <c r="B37" s="81" t="s">
        <v>153</v>
      </c>
      <c r="C37" s="52"/>
      <c r="D37" s="53"/>
      <c r="E37" s="53"/>
      <c r="F37" s="54"/>
      <c r="G37" s="55">
        <f>E37*$F37+E37</f>
        <v>0</v>
      </c>
      <c r="H37" s="55">
        <f>G37+D37+C37</f>
        <v>0</v>
      </c>
      <c r="I37" s="121"/>
      <c r="J37" s="56">
        <f>H37+H37*I37</f>
        <v>0</v>
      </c>
      <c r="K37" s="80">
        <f>SUM(J39:J43)</f>
        <v>0</v>
      </c>
      <c r="L37" s="124"/>
      <c r="M37" s="79">
        <f>K37+K37*L37</f>
        <v>0</v>
      </c>
      <c r="N37" s="143">
        <f>J37+M37</f>
        <v>0</v>
      </c>
      <c r="O37" s="19"/>
      <c r="P37" s="19"/>
      <c r="Q37" s="19"/>
      <c r="R37" s="19"/>
      <c r="S37" s="19"/>
      <c r="T37" s="19"/>
      <c r="U37" s="19"/>
      <c r="V37" s="19"/>
      <c r="W37" s="19"/>
      <c r="X37" s="19"/>
      <c r="Z37" s="19" t="s">
        <v>162</v>
      </c>
      <c r="AA37" s="19"/>
      <c r="AB37" s="19" t="s">
        <v>161</v>
      </c>
      <c r="AC37" s="19"/>
      <c r="AD37" s="19"/>
      <c r="AE37" s="19"/>
      <c r="AF37" s="19" t="s">
        <v>162</v>
      </c>
      <c r="AG37" s="19"/>
      <c r="AH37" s="19" t="s">
        <v>161</v>
      </c>
      <c r="AI37" s="19"/>
      <c r="AJ37" s="19"/>
      <c r="AK37" s="19"/>
      <c r="AL37" s="19"/>
    </row>
    <row r="38" spans="1:38" ht="15.6" thickTop="1" thickBot="1" x14ac:dyDescent="0.35">
      <c r="A38" s="64"/>
      <c r="B38" s="78"/>
      <c r="C38" s="132" t="s">
        <v>160</v>
      </c>
      <c r="D38" s="133"/>
      <c r="E38" s="133"/>
      <c r="F38" s="133"/>
      <c r="G38" s="133"/>
      <c r="H38" s="133"/>
      <c r="I38" s="133"/>
      <c r="J38" s="134"/>
      <c r="O38" s="19"/>
      <c r="P38" s="19"/>
      <c r="Q38" s="19"/>
      <c r="R38" s="19"/>
      <c r="S38" s="19"/>
      <c r="T38" s="19"/>
      <c r="U38" s="19"/>
      <c r="V38" s="19"/>
      <c r="W38" s="19"/>
      <c r="X38" s="19"/>
      <c r="Z38" s="113">
        <f>IF(H37&lt;10000,H37*0.15,0)</f>
        <v>0</v>
      </c>
      <c r="AA38" s="114" t="s">
        <v>179</v>
      </c>
      <c r="AB38" s="113">
        <f>IF(K37&lt;10000,0.1*K37,0)</f>
        <v>0</v>
      </c>
      <c r="AC38" s="19"/>
      <c r="AD38" s="19"/>
      <c r="AE38" s="19"/>
      <c r="AF38" s="75">
        <f>IF(H37&lt;10000,0.15,0)</f>
        <v>0.15</v>
      </c>
      <c r="AG38" s="19"/>
      <c r="AH38" s="75">
        <f>IF(K37&lt;10000,0.1,0)</f>
        <v>0.1</v>
      </c>
      <c r="AI38" s="19"/>
      <c r="AJ38" s="19"/>
      <c r="AK38" s="19"/>
      <c r="AL38" s="19"/>
    </row>
    <row r="39" spans="1:38" ht="29.4" thickBot="1" x14ac:dyDescent="0.35">
      <c r="A39" s="59" t="s">
        <v>172</v>
      </c>
      <c r="B39" s="77" t="s">
        <v>151</v>
      </c>
      <c r="C39" s="15"/>
      <c r="D39" s="16"/>
      <c r="E39" s="16"/>
      <c r="F39" s="50"/>
      <c r="G39" s="37">
        <f>E39*$F39+E39</f>
        <v>0</v>
      </c>
      <c r="H39" s="37">
        <f>G39+D39+C39</f>
        <v>0</v>
      </c>
      <c r="I39" s="122"/>
      <c r="J39" s="76">
        <f>H39+H39*I39</f>
        <v>0</v>
      </c>
      <c r="L39" s="136" t="s">
        <v>195</v>
      </c>
      <c r="M39" s="50"/>
      <c r="N39" s="137">
        <f>N37*M39</f>
        <v>0</v>
      </c>
      <c r="O39" s="138" t="s">
        <v>196</v>
      </c>
      <c r="P39" s="138"/>
      <c r="Q39" s="138"/>
      <c r="R39" s="138"/>
      <c r="S39" s="138"/>
      <c r="T39" s="138"/>
      <c r="U39" s="19"/>
      <c r="V39" s="19"/>
      <c r="W39" s="19"/>
      <c r="X39" s="19"/>
      <c r="Z39" s="113">
        <f>IF(AND(10000&lt;H37,H37&lt;20000),0.1*(H37-10000)+1500,0)</f>
        <v>0</v>
      </c>
      <c r="AA39" s="114" t="s">
        <v>180</v>
      </c>
      <c r="AB39" s="113">
        <f>IF(AND(10000&lt;K37,K37&lt;20000),0.075*(K37-10000)+1000,0)</f>
        <v>0</v>
      </c>
      <c r="AC39" s="19"/>
      <c r="AD39" s="19"/>
      <c r="AE39" s="19"/>
      <c r="AF39" s="75">
        <f>IF(AND(10000&lt;H37,H37&lt;20000),0.1,0)</f>
        <v>0</v>
      </c>
      <c r="AG39" s="19"/>
      <c r="AH39" s="75">
        <f>IF(AND(10000&lt;K37,K37&lt;20000),0.075,0)</f>
        <v>0</v>
      </c>
      <c r="AI39" s="19"/>
      <c r="AJ39" s="19"/>
      <c r="AK39" s="19"/>
      <c r="AL39" s="19"/>
    </row>
    <row r="40" spans="1:38" ht="24.6" thickBot="1" x14ac:dyDescent="0.35">
      <c r="A40" s="59" t="s">
        <v>172</v>
      </c>
      <c r="B40" s="73" t="s">
        <v>151</v>
      </c>
      <c r="C40" s="18"/>
      <c r="D40" s="17"/>
      <c r="E40" s="17"/>
      <c r="F40" s="51"/>
      <c r="G40" s="21">
        <f>E40*$F40+E40</f>
        <v>0</v>
      </c>
      <c r="H40" s="21">
        <f>G40+D40+C40</f>
        <v>0</v>
      </c>
      <c r="I40" s="123"/>
      <c r="J40" s="72">
        <f>H40+H40*I40</f>
        <v>0</v>
      </c>
      <c r="L40" s="139"/>
      <c r="M40" s="140" t="s">
        <v>197</v>
      </c>
      <c r="N40" s="141">
        <f>N37+N39</f>
        <v>0</v>
      </c>
      <c r="U40" s="19"/>
      <c r="V40" s="19"/>
      <c r="W40" s="19"/>
      <c r="X40" s="19"/>
      <c r="Z40" s="113">
        <f>IF(H37&gt;20000,0.075*(H37-20000)+2500,0)</f>
        <v>0</v>
      </c>
      <c r="AA40" s="114" t="s">
        <v>181</v>
      </c>
      <c r="AB40" s="113">
        <f>IF(K37&gt;20000,0.05*(K37-20000)+1750,0)</f>
        <v>0</v>
      </c>
      <c r="AC40" s="19"/>
      <c r="AD40" s="19"/>
      <c r="AE40" s="19"/>
      <c r="AF40" s="75">
        <f>IF(H37&gt;20000,0.075,0)</f>
        <v>0</v>
      </c>
      <c r="AG40" s="19"/>
      <c r="AH40" s="75">
        <f>IF(K37&gt;20000,0.05,0)</f>
        <v>0</v>
      </c>
      <c r="AI40" s="19"/>
      <c r="AJ40" s="19"/>
      <c r="AK40" s="19"/>
      <c r="AL40" s="19"/>
    </row>
    <row r="41" spans="1:38" ht="24.6" thickBot="1" x14ac:dyDescent="0.35">
      <c r="A41" s="59" t="s">
        <v>172</v>
      </c>
      <c r="B41" s="73" t="s">
        <v>151</v>
      </c>
      <c r="C41" s="18"/>
      <c r="D41" s="17"/>
      <c r="E41" s="17"/>
      <c r="F41" s="51"/>
      <c r="G41" s="21">
        <f>E41*$F41+E41</f>
        <v>0</v>
      </c>
      <c r="H41" s="21">
        <f>G41+D41+C41</f>
        <v>0</v>
      </c>
      <c r="I41" s="123"/>
      <c r="J41" s="72">
        <f>H41+H41*I41</f>
        <v>0</v>
      </c>
      <c r="O41" s="19"/>
      <c r="P41" s="19"/>
      <c r="Q41" s="19"/>
      <c r="R41" s="19"/>
      <c r="S41" s="19"/>
      <c r="T41" s="19"/>
      <c r="U41" s="19"/>
      <c r="V41" s="19"/>
      <c r="W41" s="19"/>
      <c r="X41" s="19"/>
      <c r="Z41" s="115">
        <f>SUM(Z38:Z40)</f>
        <v>0</v>
      </c>
      <c r="AA41" s="19" t="s">
        <v>182</v>
      </c>
      <c r="AB41" s="115">
        <f>SUM(AB38:AB40)</f>
        <v>0</v>
      </c>
      <c r="AC41" s="19"/>
      <c r="AD41" s="19"/>
      <c r="AE41" s="19"/>
      <c r="AF41" s="74">
        <f>SUM(AF38:AF40)</f>
        <v>0.15</v>
      </c>
      <c r="AG41" s="19"/>
      <c r="AH41" s="74">
        <f>SUM(AH38:AH40)</f>
        <v>0.1</v>
      </c>
      <c r="AI41" s="19"/>
      <c r="AJ41" s="19"/>
      <c r="AK41" s="19"/>
      <c r="AL41" s="19"/>
    </row>
    <row r="42" spans="1:38" ht="24" x14ac:dyDescent="0.3">
      <c r="A42" s="59" t="s">
        <v>172</v>
      </c>
      <c r="B42" s="73" t="s">
        <v>151</v>
      </c>
      <c r="C42" s="18"/>
      <c r="D42" s="17"/>
      <c r="E42" s="17"/>
      <c r="F42" s="51"/>
      <c r="G42" s="21">
        <f>E42*$F42+E42</f>
        <v>0</v>
      </c>
      <c r="H42" s="21">
        <f>G42+D42+C42</f>
        <v>0</v>
      </c>
      <c r="I42" s="123"/>
      <c r="J42" s="72">
        <f>H42+H42*I42</f>
        <v>0</v>
      </c>
      <c r="O42" s="19"/>
      <c r="P42" s="19"/>
      <c r="Q42" s="19"/>
      <c r="R42" s="19"/>
      <c r="S42" s="19"/>
      <c r="T42" s="19"/>
      <c r="U42" s="19"/>
      <c r="V42" s="19"/>
      <c r="W42" s="19"/>
      <c r="X42" s="19"/>
      <c r="Z42" s="116" t="e">
        <f>Z41/H37</f>
        <v>#DIV/0!</v>
      </c>
      <c r="AA42" s="19" t="s">
        <v>183</v>
      </c>
      <c r="AB42" s="116" t="e">
        <f>AB41/K37</f>
        <v>#DIV/0!</v>
      </c>
      <c r="AC42" s="19"/>
      <c r="AD42" s="19"/>
      <c r="AE42" s="19"/>
      <c r="AF42" s="19"/>
      <c r="AG42" s="19"/>
      <c r="AH42" s="19"/>
      <c r="AI42" s="19"/>
      <c r="AJ42" s="19"/>
      <c r="AK42" s="19"/>
      <c r="AL42" s="19"/>
    </row>
    <row r="43" spans="1:38" ht="24.6" thickBot="1" x14ac:dyDescent="0.35">
      <c r="A43" s="87" t="s">
        <v>172</v>
      </c>
      <c r="B43" s="71" t="s">
        <v>151</v>
      </c>
      <c r="C43" s="60"/>
      <c r="D43" s="61"/>
      <c r="E43" s="61"/>
      <c r="F43" s="62"/>
      <c r="G43" s="63">
        <f>E43*$F43+E43</f>
        <v>0</v>
      </c>
      <c r="H43" s="63">
        <f>G43+D43+C43</f>
        <v>0</v>
      </c>
      <c r="I43" s="124"/>
      <c r="J43" s="70">
        <f>H43+H43*I43</f>
        <v>0</v>
      </c>
      <c r="O43" s="19"/>
      <c r="P43" s="19"/>
      <c r="Q43" s="19"/>
      <c r="R43" s="19"/>
      <c r="S43" s="19"/>
      <c r="T43" s="19"/>
      <c r="U43" s="19"/>
      <c r="V43" s="19"/>
      <c r="W43" s="19"/>
      <c r="X43" s="19"/>
      <c r="AA43" s="19"/>
      <c r="AB43" s="19"/>
      <c r="AC43" s="19"/>
      <c r="AD43" s="19"/>
      <c r="AE43" s="19"/>
      <c r="AF43" s="19"/>
      <c r="AG43" s="19"/>
      <c r="AH43" s="19"/>
      <c r="AI43" s="19"/>
      <c r="AJ43" s="19"/>
      <c r="AK43" s="19"/>
      <c r="AL43" s="19"/>
    </row>
    <row r="44" spans="1:38" ht="15" thickBot="1" x14ac:dyDescent="0.35">
      <c r="O44" s="19"/>
      <c r="P44" s="19"/>
      <c r="Q44" s="19"/>
      <c r="R44" s="19"/>
      <c r="S44" s="19"/>
      <c r="T44" s="19"/>
      <c r="U44" s="19"/>
      <c r="V44" s="19"/>
      <c r="W44" s="19"/>
      <c r="X44" s="19"/>
      <c r="AA44" s="19"/>
      <c r="AB44" s="19"/>
      <c r="AC44" s="19"/>
      <c r="AD44" s="19"/>
      <c r="AE44" s="19"/>
      <c r="AF44" s="19"/>
      <c r="AG44" s="19"/>
      <c r="AH44" s="19"/>
      <c r="AI44" s="19"/>
      <c r="AJ44" s="19"/>
      <c r="AK44" s="19"/>
      <c r="AL44" s="19"/>
    </row>
    <row r="45" spans="1:38" ht="15" thickBot="1" x14ac:dyDescent="0.35">
      <c r="A45" s="88" t="s">
        <v>191</v>
      </c>
      <c r="B45" s="85" t="s">
        <v>1</v>
      </c>
      <c r="C45" s="129" t="s">
        <v>169</v>
      </c>
      <c r="D45" s="130"/>
      <c r="E45" s="130"/>
      <c r="F45" s="130"/>
      <c r="G45" s="130"/>
      <c r="H45" s="130"/>
      <c r="I45" s="130"/>
      <c r="J45" s="131"/>
      <c r="K45" s="129" t="s">
        <v>28</v>
      </c>
      <c r="L45" s="130"/>
      <c r="M45" s="131"/>
      <c r="N45" s="67" t="s">
        <v>168</v>
      </c>
      <c r="O45" s="19"/>
      <c r="P45" s="19"/>
      <c r="Q45" s="19"/>
      <c r="R45" s="19"/>
      <c r="S45" s="19"/>
      <c r="T45" s="19"/>
      <c r="U45" s="19"/>
      <c r="V45" s="19"/>
      <c r="W45" s="19"/>
      <c r="X45" s="19"/>
      <c r="AA45" s="19"/>
      <c r="AB45" s="19"/>
      <c r="AC45" s="19"/>
      <c r="AD45" s="19"/>
      <c r="AE45" s="19"/>
      <c r="AF45" s="19"/>
      <c r="AG45" s="19"/>
      <c r="AH45" s="19"/>
      <c r="AI45" s="19"/>
      <c r="AJ45" s="19"/>
      <c r="AK45" s="19"/>
      <c r="AL45" s="19"/>
    </row>
    <row r="46" spans="1:38" ht="29.4" thickBot="1" x14ac:dyDescent="0.35">
      <c r="A46" s="57"/>
      <c r="B46" s="84"/>
      <c r="C46" s="36" t="s">
        <v>167</v>
      </c>
      <c r="D46" s="22" t="s">
        <v>27</v>
      </c>
      <c r="E46" s="22" t="s">
        <v>26</v>
      </c>
      <c r="F46" s="22" t="s">
        <v>147</v>
      </c>
      <c r="G46" s="22" t="s">
        <v>146</v>
      </c>
      <c r="H46" s="23" t="s">
        <v>31</v>
      </c>
      <c r="I46" s="120" t="s">
        <v>166</v>
      </c>
      <c r="J46" s="24" t="s">
        <v>29</v>
      </c>
      <c r="K46" s="36" t="s">
        <v>165</v>
      </c>
      <c r="L46" s="125" t="s">
        <v>164</v>
      </c>
      <c r="M46" s="83" t="s">
        <v>150</v>
      </c>
      <c r="N46" s="82" t="s">
        <v>32</v>
      </c>
      <c r="O46" s="19"/>
      <c r="P46" s="19"/>
      <c r="Q46" s="19"/>
      <c r="R46" s="19"/>
      <c r="S46" s="19"/>
      <c r="T46" s="19"/>
      <c r="U46" s="19"/>
      <c r="V46" s="19"/>
      <c r="W46" s="19"/>
      <c r="X46" s="19"/>
      <c r="Z46" s="19" t="s">
        <v>178</v>
      </c>
      <c r="AA46" s="19"/>
      <c r="AB46" s="19"/>
      <c r="AC46" s="19"/>
      <c r="AD46" s="19"/>
      <c r="AE46" s="19"/>
      <c r="AF46" s="19" t="s">
        <v>163</v>
      </c>
      <c r="AG46" s="19"/>
      <c r="AH46" s="19"/>
      <c r="AI46" s="19"/>
      <c r="AJ46" s="19"/>
      <c r="AK46" s="19"/>
      <c r="AL46" s="19"/>
    </row>
    <row r="47" spans="1:38" ht="24.6" thickBot="1" x14ac:dyDescent="0.35">
      <c r="A47" s="58"/>
      <c r="B47" s="81" t="s">
        <v>153</v>
      </c>
      <c r="C47" s="52"/>
      <c r="D47" s="53"/>
      <c r="E47" s="53"/>
      <c r="F47" s="54"/>
      <c r="G47" s="55">
        <f>E47*$F47+E47</f>
        <v>0</v>
      </c>
      <c r="H47" s="55">
        <f>G47+D47+C47</f>
        <v>0</v>
      </c>
      <c r="I47" s="121"/>
      <c r="J47" s="56">
        <f>H47+H47*I47</f>
        <v>0</v>
      </c>
      <c r="K47" s="80">
        <f>SUM(J49:J53)</f>
        <v>0</v>
      </c>
      <c r="L47" s="124"/>
      <c r="M47" s="79">
        <f>K47+K47*L47</f>
        <v>0</v>
      </c>
      <c r="N47" s="143">
        <f>J47+M47</f>
        <v>0</v>
      </c>
      <c r="O47" s="19"/>
      <c r="P47" s="19"/>
      <c r="Q47" s="19"/>
      <c r="R47" s="19"/>
      <c r="S47" s="19"/>
      <c r="T47" s="19"/>
      <c r="U47" s="19"/>
      <c r="V47" s="19"/>
      <c r="W47" s="19"/>
      <c r="X47" s="19"/>
      <c r="Z47" s="19" t="s">
        <v>162</v>
      </c>
      <c r="AA47" s="19"/>
      <c r="AB47" s="19" t="s">
        <v>161</v>
      </c>
      <c r="AC47" s="19"/>
      <c r="AD47" s="19"/>
      <c r="AE47" s="19"/>
      <c r="AF47" s="19" t="s">
        <v>162</v>
      </c>
      <c r="AG47" s="19"/>
      <c r="AH47" s="19" t="s">
        <v>161</v>
      </c>
      <c r="AI47" s="19"/>
      <c r="AJ47" s="19"/>
      <c r="AK47" s="19"/>
      <c r="AL47" s="19"/>
    </row>
    <row r="48" spans="1:38" ht="15.6" thickTop="1" thickBot="1" x14ac:dyDescent="0.35">
      <c r="A48" s="64"/>
      <c r="B48" s="78"/>
      <c r="C48" s="132" t="s">
        <v>160</v>
      </c>
      <c r="D48" s="133"/>
      <c r="E48" s="133"/>
      <c r="F48" s="133"/>
      <c r="G48" s="133"/>
      <c r="H48" s="133"/>
      <c r="I48" s="133"/>
      <c r="J48" s="134"/>
      <c r="O48" s="19"/>
      <c r="P48" s="19"/>
      <c r="Q48" s="19"/>
      <c r="R48" s="19"/>
      <c r="S48" s="19"/>
      <c r="T48" s="19"/>
      <c r="U48" s="19"/>
      <c r="V48" s="19"/>
      <c r="W48" s="19"/>
      <c r="X48" s="19"/>
      <c r="Z48" s="113">
        <f>IF(H47&lt;10000,H47*0.15,0)</f>
        <v>0</v>
      </c>
      <c r="AA48" s="114" t="s">
        <v>179</v>
      </c>
      <c r="AB48" s="113">
        <f>IF(K47&lt;10000,0.1*K47,0)</f>
        <v>0</v>
      </c>
      <c r="AC48" s="19"/>
      <c r="AD48" s="19"/>
      <c r="AE48" s="19"/>
      <c r="AF48" s="75">
        <f>IF(H47&lt;10000,0.15,0)</f>
        <v>0.15</v>
      </c>
      <c r="AG48" s="19"/>
      <c r="AH48" s="75">
        <f>IF(K47&lt;10000,0.1,0)</f>
        <v>0.1</v>
      </c>
      <c r="AI48" s="19"/>
      <c r="AJ48" s="19"/>
      <c r="AK48" s="19"/>
      <c r="AL48" s="19"/>
    </row>
    <row r="49" spans="1:38" ht="29.4" thickBot="1" x14ac:dyDescent="0.35">
      <c r="A49" s="59" t="s">
        <v>172</v>
      </c>
      <c r="B49" s="77" t="s">
        <v>151</v>
      </c>
      <c r="C49" s="15"/>
      <c r="D49" s="16"/>
      <c r="E49" s="16"/>
      <c r="F49" s="50"/>
      <c r="G49" s="37">
        <f>E49*$F49+E49</f>
        <v>0</v>
      </c>
      <c r="H49" s="37">
        <f>G49+D49+C49</f>
        <v>0</v>
      </c>
      <c r="I49" s="122"/>
      <c r="J49" s="76">
        <f>H49+H49*I49</f>
        <v>0</v>
      </c>
      <c r="L49" s="136" t="s">
        <v>195</v>
      </c>
      <c r="M49" s="50"/>
      <c r="N49" s="137">
        <f>N47*M49</f>
        <v>0</v>
      </c>
      <c r="O49" s="138" t="s">
        <v>196</v>
      </c>
      <c r="P49" s="138"/>
      <c r="Q49" s="138"/>
      <c r="R49" s="138"/>
      <c r="S49" s="138"/>
      <c r="T49" s="138"/>
      <c r="U49" s="19"/>
      <c r="V49" s="19"/>
      <c r="W49" s="19"/>
      <c r="X49" s="19"/>
      <c r="Z49" s="113">
        <f>IF(AND(10000&lt;H47,H47&lt;20000),0.1*(H47-10000)+1500,0)</f>
        <v>0</v>
      </c>
      <c r="AA49" s="114" t="s">
        <v>180</v>
      </c>
      <c r="AB49" s="113">
        <f>IF(AND(10000&lt;K47,K47&lt;20000),0.075*(K47-10000)+1000,0)</f>
        <v>0</v>
      </c>
      <c r="AC49" s="19"/>
      <c r="AD49" s="19"/>
      <c r="AE49" s="19"/>
      <c r="AF49" s="75">
        <f>IF(AND(10000&lt;H47,H47&lt;20000),0.1,0)</f>
        <v>0</v>
      </c>
      <c r="AG49" s="19"/>
      <c r="AH49" s="75">
        <f>IF(AND(10000&lt;K47,K47&lt;20000),0.075,0)</f>
        <v>0</v>
      </c>
      <c r="AI49" s="19"/>
      <c r="AJ49" s="19"/>
      <c r="AK49" s="19"/>
      <c r="AL49" s="19"/>
    </row>
    <row r="50" spans="1:38" ht="24.6" thickBot="1" x14ac:dyDescent="0.35">
      <c r="A50" s="59" t="s">
        <v>172</v>
      </c>
      <c r="B50" s="73" t="s">
        <v>151</v>
      </c>
      <c r="C50" s="18"/>
      <c r="D50" s="17"/>
      <c r="E50" s="17"/>
      <c r="F50" s="51"/>
      <c r="G50" s="21">
        <f>E50*$F50+E50</f>
        <v>0</v>
      </c>
      <c r="H50" s="21">
        <f>G50+D50+C50</f>
        <v>0</v>
      </c>
      <c r="I50" s="123"/>
      <c r="J50" s="72">
        <f>H50+H50*I50</f>
        <v>0</v>
      </c>
      <c r="L50" s="139"/>
      <c r="M50" s="140" t="s">
        <v>197</v>
      </c>
      <c r="N50" s="141">
        <f>N47+N49</f>
        <v>0</v>
      </c>
      <c r="U50" s="19"/>
      <c r="V50" s="19"/>
      <c r="W50" s="19"/>
      <c r="X50" s="19"/>
      <c r="Z50" s="113">
        <f>IF(H47&gt;20000,0.075*(H47-20000)+2500,0)</f>
        <v>0</v>
      </c>
      <c r="AA50" s="114" t="s">
        <v>181</v>
      </c>
      <c r="AB50" s="113">
        <f>IF(K47&gt;20000,0.05*(K47-20000)+1750,0)</f>
        <v>0</v>
      </c>
      <c r="AC50" s="19"/>
      <c r="AD50" s="19"/>
      <c r="AE50" s="19"/>
      <c r="AF50" s="75">
        <f>IF(H47&gt;20000,0.075,0)</f>
        <v>0</v>
      </c>
      <c r="AG50" s="19"/>
      <c r="AH50" s="75">
        <f>IF(K47&gt;20000,0.05,0)</f>
        <v>0</v>
      </c>
      <c r="AI50" s="19"/>
      <c r="AJ50" s="19"/>
      <c r="AK50" s="19"/>
      <c r="AL50" s="19"/>
    </row>
    <row r="51" spans="1:38" ht="24.6" thickBot="1" x14ac:dyDescent="0.35">
      <c r="A51" s="59" t="s">
        <v>172</v>
      </c>
      <c r="B51" s="73" t="s">
        <v>151</v>
      </c>
      <c r="C51" s="18"/>
      <c r="D51" s="17"/>
      <c r="E51" s="17"/>
      <c r="F51" s="51"/>
      <c r="G51" s="21">
        <f>E51*$F51+E51</f>
        <v>0</v>
      </c>
      <c r="H51" s="21">
        <f>G51+D51+C51</f>
        <v>0</v>
      </c>
      <c r="I51" s="123"/>
      <c r="J51" s="72">
        <f>H51+H51*I51</f>
        <v>0</v>
      </c>
      <c r="O51" s="19"/>
      <c r="P51" s="19"/>
      <c r="Q51" s="19"/>
      <c r="R51" s="19"/>
      <c r="S51" s="19"/>
      <c r="T51" s="19"/>
      <c r="U51" s="19"/>
      <c r="V51" s="19"/>
      <c r="W51" s="19"/>
      <c r="X51" s="19"/>
      <c r="Z51" s="115">
        <f>SUM(Z48:Z50)</f>
        <v>0</v>
      </c>
      <c r="AA51" s="19" t="s">
        <v>182</v>
      </c>
      <c r="AB51" s="115">
        <f>SUM(AB48:AB50)</f>
        <v>0</v>
      </c>
      <c r="AC51" s="19"/>
      <c r="AD51" s="19"/>
      <c r="AE51" s="19"/>
      <c r="AF51" s="74">
        <f>SUM(AF48:AF50)</f>
        <v>0.15</v>
      </c>
      <c r="AG51" s="19"/>
      <c r="AH51" s="74">
        <f>SUM(AH48:AH50)</f>
        <v>0.1</v>
      </c>
      <c r="AI51" s="19"/>
      <c r="AJ51" s="19"/>
      <c r="AK51" s="19"/>
      <c r="AL51" s="19"/>
    </row>
    <row r="52" spans="1:38" ht="24" x14ac:dyDescent="0.3">
      <c r="A52" s="59" t="s">
        <v>172</v>
      </c>
      <c r="B52" s="73" t="s">
        <v>151</v>
      </c>
      <c r="C52" s="18"/>
      <c r="D52" s="17"/>
      <c r="E52" s="17"/>
      <c r="F52" s="51"/>
      <c r="G52" s="21">
        <f>E52*$F52+E52</f>
        <v>0</v>
      </c>
      <c r="H52" s="21">
        <f>G52+D52+C52</f>
        <v>0</v>
      </c>
      <c r="I52" s="123"/>
      <c r="J52" s="72">
        <f>H52+H52*I52</f>
        <v>0</v>
      </c>
      <c r="O52" s="19"/>
      <c r="P52" s="19"/>
      <c r="Q52" s="19"/>
      <c r="R52" s="19"/>
      <c r="S52" s="19"/>
      <c r="T52" s="19"/>
      <c r="U52" s="19"/>
      <c r="V52" s="19"/>
      <c r="W52" s="19"/>
      <c r="X52" s="19"/>
      <c r="Z52" s="116" t="e">
        <f>Z51/H47</f>
        <v>#DIV/0!</v>
      </c>
      <c r="AA52" s="19" t="s">
        <v>183</v>
      </c>
      <c r="AB52" s="116" t="e">
        <f>AB51/K47</f>
        <v>#DIV/0!</v>
      </c>
      <c r="AC52" s="19"/>
      <c r="AD52" s="19"/>
      <c r="AE52" s="19"/>
      <c r="AF52" s="19"/>
      <c r="AG52" s="19"/>
      <c r="AH52" s="19"/>
      <c r="AI52" s="19"/>
      <c r="AJ52" s="19"/>
      <c r="AK52" s="19"/>
      <c r="AL52" s="19"/>
    </row>
    <row r="53" spans="1:38" ht="24.6" thickBot="1" x14ac:dyDescent="0.35">
      <c r="A53" s="87" t="s">
        <v>172</v>
      </c>
      <c r="B53" s="71" t="s">
        <v>151</v>
      </c>
      <c r="C53" s="60"/>
      <c r="D53" s="61"/>
      <c r="E53" s="61"/>
      <c r="F53" s="62"/>
      <c r="G53" s="63">
        <f>E53*$F53+E53</f>
        <v>0</v>
      </c>
      <c r="H53" s="63">
        <f>G53+D53+C53</f>
        <v>0</v>
      </c>
      <c r="I53" s="124"/>
      <c r="J53" s="70">
        <f>H53+H53*I53</f>
        <v>0</v>
      </c>
      <c r="O53" s="19"/>
      <c r="P53" s="19"/>
      <c r="Q53" s="19"/>
      <c r="R53" s="19"/>
      <c r="S53" s="19"/>
      <c r="T53" s="19"/>
      <c r="U53" s="19"/>
      <c r="V53" s="19"/>
      <c r="W53" s="19"/>
      <c r="X53" s="19"/>
      <c r="AA53" s="19"/>
      <c r="AB53" s="19"/>
      <c r="AC53" s="19"/>
      <c r="AD53" s="19"/>
      <c r="AE53" s="19"/>
      <c r="AF53" s="19"/>
      <c r="AG53" s="19"/>
      <c r="AH53" s="19"/>
      <c r="AI53" s="19"/>
      <c r="AJ53" s="19"/>
      <c r="AK53" s="19"/>
      <c r="AL53" s="19"/>
    </row>
    <row r="54" spans="1:38" x14ac:dyDescent="0.3">
      <c r="O54" s="19"/>
      <c r="P54" s="19"/>
      <c r="Q54" s="19"/>
      <c r="R54" s="19"/>
      <c r="S54" s="19"/>
      <c r="T54" s="19"/>
      <c r="U54" s="19"/>
      <c r="V54" s="19"/>
      <c r="W54" s="19"/>
      <c r="X54" s="19"/>
      <c r="AA54" s="19"/>
      <c r="AB54" s="19"/>
      <c r="AC54" s="19"/>
      <c r="AD54" s="19"/>
      <c r="AE54" s="19"/>
      <c r="AF54" s="19"/>
      <c r="AG54" s="19"/>
      <c r="AH54" s="19"/>
      <c r="AI54" s="19"/>
      <c r="AJ54" s="19"/>
      <c r="AK54" s="19"/>
      <c r="AL54" s="19"/>
    </row>
    <row r="55" spans="1:38" x14ac:dyDescent="0.3">
      <c r="O55" s="19"/>
      <c r="P55" s="19"/>
      <c r="Q55" s="19"/>
      <c r="R55" s="19"/>
      <c r="S55" s="19"/>
      <c r="T55" s="19"/>
      <c r="U55" s="19"/>
      <c r="V55" s="19"/>
      <c r="W55" s="19"/>
      <c r="X55" s="19"/>
    </row>
    <row r="56" spans="1:38" x14ac:dyDescent="0.3">
      <c r="O56" s="19"/>
      <c r="P56" s="19"/>
      <c r="Q56" s="19"/>
      <c r="R56" s="19"/>
      <c r="S56" s="19"/>
      <c r="T56" s="19"/>
      <c r="U56" s="19"/>
      <c r="V56" s="19"/>
      <c r="W56" s="19"/>
      <c r="X56" s="19"/>
    </row>
    <row r="57" spans="1:38" x14ac:dyDescent="0.3">
      <c r="O57" s="19"/>
      <c r="P57" s="19"/>
      <c r="Q57" s="19"/>
      <c r="R57" s="19"/>
      <c r="S57" s="19"/>
      <c r="T57" s="19"/>
      <c r="U57" s="19"/>
      <c r="V57" s="19"/>
      <c r="W57" s="19"/>
      <c r="X57" s="19"/>
    </row>
    <row r="58" spans="1:38" x14ac:dyDescent="0.3">
      <c r="O58" s="19"/>
      <c r="P58" s="19"/>
      <c r="Q58" s="19"/>
      <c r="R58" s="19"/>
      <c r="S58" s="19"/>
      <c r="T58" s="19"/>
      <c r="U58" s="19"/>
      <c r="V58" s="19"/>
      <c r="W58" s="19"/>
      <c r="X58" s="19"/>
    </row>
    <row r="59" spans="1:38" x14ac:dyDescent="0.3">
      <c r="O59" s="19"/>
      <c r="P59" s="19"/>
      <c r="Q59" s="19"/>
      <c r="R59" s="19"/>
      <c r="S59" s="19"/>
      <c r="T59" s="19"/>
      <c r="U59" s="19"/>
      <c r="V59" s="19"/>
      <c r="W59" s="19"/>
      <c r="X59" s="19"/>
    </row>
    <row r="60" spans="1:38" x14ac:dyDescent="0.3">
      <c r="O60" s="19"/>
      <c r="P60" s="19"/>
      <c r="Q60" s="19"/>
      <c r="R60" s="19"/>
      <c r="S60" s="19"/>
      <c r="T60" s="19"/>
      <c r="U60" s="19"/>
      <c r="V60" s="19"/>
      <c r="W60" s="19"/>
      <c r="X60" s="19"/>
    </row>
    <row r="61" spans="1:38" x14ac:dyDescent="0.3">
      <c r="O61" s="19"/>
      <c r="P61" s="19"/>
      <c r="Q61" s="19"/>
      <c r="R61" s="19"/>
      <c r="S61" s="19"/>
      <c r="T61" s="19"/>
      <c r="U61" s="19"/>
      <c r="V61" s="19"/>
      <c r="W61" s="19"/>
      <c r="X61" s="19"/>
    </row>
    <row r="62" spans="1:38" x14ac:dyDescent="0.3">
      <c r="O62" s="19"/>
      <c r="P62" s="19"/>
      <c r="Q62" s="19"/>
      <c r="R62" s="19"/>
      <c r="S62" s="19"/>
      <c r="T62" s="19"/>
      <c r="U62" s="19"/>
      <c r="V62" s="19"/>
      <c r="W62" s="19"/>
      <c r="X62" s="19"/>
    </row>
    <row r="63" spans="1:38" x14ac:dyDescent="0.3">
      <c r="O63" s="19"/>
      <c r="P63" s="19"/>
      <c r="Q63" s="19"/>
      <c r="R63" s="19"/>
      <c r="S63" s="19"/>
      <c r="T63" s="19"/>
      <c r="U63" s="19"/>
      <c r="V63" s="19"/>
      <c r="W63" s="19"/>
      <c r="X63" s="19"/>
    </row>
    <row r="64" spans="1:38" x14ac:dyDescent="0.3">
      <c r="O64" s="19"/>
      <c r="P64" s="19"/>
      <c r="Q64" s="19"/>
      <c r="R64" s="19"/>
      <c r="S64" s="19"/>
      <c r="T64" s="19"/>
      <c r="U64" s="19"/>
      <c r="V64" s="19"/>
      <c r="W64" s="19"/>
      <c r="X64" s="19"/>
    </row>
    <row r="65" spans="15:24" x14ac:dyDescent="0.3">
      <c r="O65" s="19"/>
      <c r="P65" s="19"/>
      <c r="Q65" s="19"/>
      <c r="R65" s="19"/>
      <c r="S65" s="19"/>
      <c r="T65" s="19"/>
      <c r="U65" s="19"/>
      <c r="V65" s="19"/>
      <c r="W65" s="19"/>
      <c r="X65" s="19"/>
    </row>
    <row r="66" spans="15:24" x14ac:dyDescent="0.3">
      <c r="O66" s="19"/>
      <c r="P66" s="19"/>
      <c r="Q66" s="19"/>
      <c r="R66" s="19"/>
      <c r="S66" s="19"/>
      <c r="T66" s="19"/>
      <c r="U66" s="19"/>
      <c r="V66" s="19"/>
      <c r="W66" s="19"/>
      <c r="X66" s="19"/>
    </row>
    <row r="67" spans="15:24" x14ac:dyDescent="0.3">
      <c r="O67" s="19"/>
      <c r="P67" s="19"/>
      <c r="Q67" s="19"/>
      <c r="R67" s="19"/>
      <c r="S67" s="19"/>
      <c r="T67" s="19"/>
      <c r="U67" s="19"/>
      <c r="V67" s="19"/>
      <c r="W67" s="19"/>
      <c r="X67" s="19"/>
    </row>
    <row r="68" spans="15:24" x14ac:dyDescent="0.3">
      <c r="O68" s="19"/>
      <c r="P68" s="19"/>
      <c r="Q68" s="19"/>
      <c r="R68" s="19"/>
      <c r="S68" s="19"/>
      <c r="T68" s="19"/>
      <c r="U68" s="19"/>
      <c r="V68" s="19"/>
      <c r="W68" s="19"/>
      <c r="X68" s="19"/>
    </row>
    <row r="69" spans="15:24" x14ac:dyDescent="0.3">
      <c r="O69" s="19"/>
      <c r="P69" s="19"/>
      <c r="Q69" s="19"/>
      <c r="R69" s="19"/>
      <c r="S69" s="19"/>
      <c r="T69" s="19"/>
      <c r="U69" s="19"/>
      <c r="V69" s="19"/>
      <c r="W69" s="19"/>
      <c r="X69" s="19"/>
    </row>
    <row r="70" spans="15:24" x14ac:dyDescent="0.3">
      <c r="O70" s="19"/>
      <c r="P70" s="19"/>
      <c r="Q70" s="19"/>
      <c r="R70" s="19"/>
      <c r="S70" s="19"/>
      <c r="T70" s="19"/>
      <c r="U70" s="19"/>
      <c r="V70" s="19"/>
      <c r="W70" s="19"/>
      <c r="X70" s="19"/>
    </row>
    <row r="71" spans="15:24" x14ac:dyDescent="0.3">
      <c r="O71" s="19"/>
      <c r="P71" s="19"/>
      <c r="Q71" s="19"/>
      <c r="R71" s="19"/>
      <c r="S71" s="19"/>
      <c r="T71" s="19"/>
      <c r="U71" s="19"/>
      <c r="V71" s="19"/>
      <c r="W71" s="19"/>
      <c r="X71" s="19"/>
    </row>
    <row r="72" spans="15:24" x14ac:dyDescent="0.3">
      <c r="O72" s="19"/>
      <c r="P72" s="19"/>
      <c r="Q72" s="19"/>
      <c r="R72" s="19"/>
      <c r="S72" s="19"/>
      <c r="T72" s="19"/>
      <c r="U72" s="19"/>
      <c r="V72" s="19"/>
      <c r="W72" s="19"/>
      <c r="X72" s="19"/>
    </row>
    <row r="73" spans="15:24" x14ac:dyDescent="0.3">
      <c r="O73" s="19"/>
      <c r="P73" s="19"/>
      <c r="Q73" s="19"/>
      <c r="R73" s="19"/>
      <c r="S73" s="19"/>
      <c r="T73" s="19"/>
      <c r="U73" s="19"/>
      <c r="V73" s="19"/>
      <c r="W73" s="19"/>
      <c r="X73" s="19"/>
    </row>
    <row r="74" spans="15:24" x14ac:dyDescent="0.3">
      <c r="O74" s="19"/>
      <c r="P74" s="19"/>
      <c r="Q74" s="19"/>
      <c r="R74" s="19"/>
      <c r="S74" s="19"/>
      <c r="T74" s="19"/>
      <c r="U74" s="19"/>
      <c r="V74" s="19"/>
      <c r="W74" s="19"/>
      <c r="X74" s="19"/>
    </row>
    <row r="75" spans="15:24" x14ac:dyDescent="0.3">
      <c r="O75" s="19"/>
      <c r="P75" s="19"/>
      <c r="Q75" s="19"/>
      <c r="R75" s="19"/>
      <c r="S75" s="19"/>
      <c r="T75" s="19"/>
      <c r="U75" s="19"/>
      <c r="V75" s="19"/>
      <c r="W75" s="19"/>
      <c r="X75" s="19"/>
    </row>
    <row r="76" spans="15:24" x14ac:dyDescent="0.3">
      <c r="O76" s="19"/>
      <c r="P76" s="19"/>
      <c r="Q76" s="19"/>
      <c r="R76" s="19"/>
      <c r="S76" s="19"/>
      <c r="T76" s="19"/>
      <c r="U76" s="19"/>
      <c r="V76" s="19"/>
      <c r="W76" s="19"/>
      <c r="X76" s="19"/>
    </row>
    <row r="77" spans="15:24" x14ac:dyDescent="0.3">
      <c r="O77" s="19"/>
      <c r="P77" s="19"/>
      <c r="Q77" s="19"/>
      <c r="R77" s="19"/>
      <c r="S77" s="19"/>
      <c r="T77" s="19"/>
      <c r="U77" s="19"/>
      <c r="V77" s="19"/>
      <c r="W77" s="19"/>
      <c r="X77" s="19"/>
    </row>
    <row r="78" spans="15:24" x14ac:dyDescent="0.3">
      <c r="O78" s="19"/>
      <c r="P78" s="19"/>
      <c r="Q78" s="19"/>
      <c r="R78" s="19"/>
      <c r="S78" s="19"/>
      <c r="T78" s="19"/>
      <c r="U78" s="19"/>
      <c r="V78" s="19"/>
      <c r="W78" s="19"/>
      <c r="X78" s="19"/>
    </row>
    <row r="79" spans="15:24" x14ac:dyDescent="0.3">
      <c r="O79" s="19"/>
      <c r="P79" s="19"/>
      <c r="Q79" s="19"/>
      <c r="R79" s="19"/>
      <c r="S79" s="19"/>
      <c r="T79" s="19"/>
      <c r="U79" s="19"/>
      <c r="V79" s="19"/>
      <c r="W79" s="19"/>
      <c r="X79" s="19"/>
    </row>
    <row r="80" spans="15:24" x14ac:dyDescent="0.3">
      <c r="O80" s="19"/>
      <c r="P80" s="19"/>
      <c r="Q80" s="19"/>
      <c r="R80" s="19"/>
      <c r="S80" s="19"/>
      <c r="T80" s="19"/>
      <c r="U80" s="19"/>
      <c r="V80" s="19"/>
      <c r="W80" s="19"/>
      <c r="X80" s="19"/>
    </row>
    <row r="81" spans="15:24" x14ac:dyDescent="0.3">
      <c r="O81" s="19"/>
      <c r="P81" s="19"/>
      <c r="Q81" s="19"/>
      <c r="R81" s="19"/>
      <c r="S81" s="19"/>
      <c r="T81" s="19"/>
      <c r="U81" s="19"/>
      <c r="V81" s="19"/>
      <c r="W81" s="19"/>
      <c r="X81" s="19"/>
    </row>
    <row r="82" spans="15:24" x14ac:dyDescent="0.3">
      <c r="O82" s="19"/>
      <c r="P82" s="19"/>
      <c r="Q82" s="19"/>
      <c r="R82" s="19"/>
      <c r="S82" s="19"/>
      <c r="T82" s="19"/>
      <c r="U82" s="19"/>
      <c r="V82" s="19"/>
      <c r="W82" s="19"/>
      <c r="X82" s="19"/>
    </row>
    <row r="83" spans="15:24" x14ac:dyDescent="0.3">
      <c r="O83" s="19"/>
      <c r="P83" s="19"/>
      <c r="Q83" s="19"/>
      <c r="R83" s="19"/>
      <c r="S83" s="19"/>
      <c r="T83" s="19"/>
      <c r="U83" s="19"/>
      <c r="V83" s="19"/>
      <c r="W83" s="19"/>
      <c r="X83" s="19"/>
    </row>
    <row r="84" spans="15:24" x14ac:dyDescent="0.3">
      <c r="O84" s="19"/>
      <c r="P84" s="19"/>
      <c r="Q84" s="19"/>
      <c r="R84" s="19"/>
      <c r="S84" s="19"/>
      <c r="T84" s="19"/>
      <c r="U84" s="19"/>
      <c r="V84" s="19"/>
      <c r="W84" s="19"/>
      <c r="X84" s="19"/>
    </row>
    <row r="85" spans="15:24" x14ac:dyDescent="0.3">
      <c r="O85" s="19"/>
      <c r="P85" s="19"/>
      <c r="Q85" s="19"/>
      <c r="R85" s="19"/>
      <c r="S85" s="19"/>
      <c r="T85" s="19"/>
      <c r="U85" s="19"/>
      <c r="V85" s="19"/>
      <c r="W85" s="19"/>
      <c r="X85" s="19"/>
    </row>
    <row r="86" spans="15:24" x14ac:dyDescent="0.3">
      <c r="O86" s="19"/>
      <c r="P86" s="19"/>
      <c r="Q86" s="19"/>
      <c r="R86" s="19"/>
      <c r="S86" s="19"/>
      <c r="T86" s="19"/>
      <c r="U86" s="19"/>
      <c r="V86" s="19"/>
      <c r="W86" s="19"/>
      <c r="X86" s="19"/>
    </row>
    <row r="87" spans="15:24" x14ac:dyDescent="0.3">
      <c r="O87" s="19"/>
      <c r="P87" s="19"/>
      <c r="Q87" s="19"/>
      <c r="R87" s="19"/>
      <c r="S87" s="19"/>
      <c r="T87" s="19"/>
      <c r="U87" s="19"/>
      <c r="V87" s="19"/>
      <c r="W87" s="19"/>
      <c r="X87" s="19"/>
    </row>
    <row r="88" spans="15:24" x14ac:dyDescent="0.3">
      <c r="O88" s="19"/>
      <c r="P88" s="19"/>
      <c r="Q88" s="19"/>
      <c r="R88" s="19"/>
      <c r="S88" s="19"/>
      <c r="T88" s="19"/>
      <c r="U88" s="19"/>
      <c r="V88" s="19"/>
      <c r="W88" s="19"/>
      <c r="X88" s="19"/>
    </row>
    <row r="89" spans="15:24" x14ac:dyDescent="0.3">
      <c r="O89" s="19"/>
      <c r="P89" s="19"/>
      <c r="Q89" s="19"/>
      <c r="R89" s="19"/>
      <c r="S89" s="19"/>
      <c r="T89" s="19"/>
      <c r="U89" s="19"/>
      <c r="V89" s="19"/>
      <c r="W89" s="19"/>
      <c r="X89" s="19"/>
    </row>
    <row r="90" spans="15:24" x14ac:dyDescent="0.3">
      <c r="O90" s="19"/>
      <c r="P90" s="19"/>
      <c r="Q90" s="19"/>
      <c r="R90" s="19"/>
      <c r="S90" s="19"/>
      <c r="T90" s="19"/>
      <c r="U90" s="19"/>
      <c r="V90" s="19"/>
      <c r="W90" s="19"/>
      <c r="X90" s="19"/>
    </row>
    <row r="91" spans="15:24" x14ac:dyDescent="0.3">
      <c r="O91" s="19"/>
      <c r="P91" s="19"/>
      <c r="Q91" s="19"/>
      <c r="R91" s="19"/>
      <c r="S91" s="19"/>
      <c r="T91" s="19"/>
      <c r="U91" s="19"/>
      <c r="V91" s="19"/>
      <c r="W91" s="19"/>
      <c r="X91" s="19"/>
    </row>
    <row r="92" spans="15:24" x14ac:dyDescent="0.3">
      <c r="O92" s="19"/>
      <c r="P92" s="19"/>
      <c r="Q92" s="19"/>
      <c r="R92" s="19"/>
      <c r="S92" s="19"/>
      <c r="T92" s="19"/>
      <c r="U92" s="19"/>
      <c r="V92" s="19"/>
      <c r="W92" s="19"/>
      <c r="X92" s="19"/>
    </row>
    <row r="93" spans="15:24" x14ac:dyDescent="0.3">
      <c r="O93" s="19"/>
      <c r="P93" s="19"/>
      <c r="Q93" s="19"/>
      <c r="R93" s="19"/>
      <c r="S93" s="19"/>
      <c r="T93" s="19"/>
      <c r="U93" s="19"/>
      <c r="V93" s="19"/>
      <c r="W93" s="19"/>
      <c r="X93" s="19"/>
    </row>
    <row r="94" spans="15:24" x14ac:dyDescent="0.3">
      <c r="O94" s="19"/>
      <c r="P94" s="19"/>
      <c r="Q94" s="19"/>
      <c r="R94" s="19"/>
      <c r="S94" s="19"/>
      <c r="T94" s="19"/>
      <c r="U94" s="19"/>
      <c r="V94" s="19"/>
      <c r="W94" s="19"/>
      <c r="X94" s="19"/>
    </row>
  </sheetData>
  <sheetProtection algorithmName="SHA-512" hashValue="GOepySDUXi1Qrw+H1ALSY9upaCynNWLbZXi5xMwWG8cKVzwMfZAQtWJuudKXzn3qDy5G0faihFsITRH/1QE2yQ==" saltValue="wM505daNLkK74n7POGpzSw==" spinCount="100000" sheet="1" objects="1" scenarios="1"/>
  <mergeCells count="17">
    <mergeCell ref="O19:T19"/>
    <mergeCell ref="O29:T29"/>
    <mergeCell ref="O39:T39"/>
    <mergeCell ref="O49:T49"/>
    <mergeCell ref="C48:J48"/>
    <mergeCell ref="C25:J25"/>
    <mergeCell ref="K25:M25"/>
    <mergeCell ref="C28:J28"/>
    <mergeCell ref="C35:J35"/>
    <mergeCell ref="K35:M35"/>
    <mergeCell ref="C38:J38"/>
    <mergeCell ref="C11:H11"/>
    <mergeCell ref="C15:J15"/>
    <mergeCell ref="K15:M15"/>
    <mergeCell ref="C18:J18"/>
    <mergeCell ref="C45:J45"/>
    <mergeCell ref="K45:M45"/>
  </mergeCells>
  <conditionalFormatting sqref="I17">
    <cfRule type="expression" dxfId="7" priority="14">
      <formula>$I$17&gt;Z22</formula>
    </cfRule>
  </conditionalFormatting>
  <conditionalFormatting sqref="L17">
    <cfRule type="expression" dxfId="6" priority="13">
      <formula>$L$17&gt;AB22</formula>
    </cfRule>
  </conditionalFormatting>
  <conditionalFormatting sqref="I27">
    <cfRule type="expression" dxfId="5" priority="6">
      <formula>$I27&gt;Z32</formula>
    </cfRule>
  </conditionalFormatting>
  <conditionalFormatting sqref="L27">
    <cfRule type="expression" dxfId="4" priority="5">
      <formula>"i27&gt;S32"</formula>
    </cfRule>
  </conditionalFormatting>
  <conditionalFormatting sqref="I37">
    <cfRule type="expression" dxfId="3" priority="4">
      <formula>"i37&gt;Q42"</formula>
    </cfRule>
  </conditionalFormatting>
  <conditionalFormatting sqref="L37">
    <cfRule type="expression" dxfId="2" priority="3">
      <formula>"i37&gt;S42"</formula>
    </cfRule>
  </conditionalFormatting>
  <conditionalFormatting sqref="I47">
    <cfRule type="expression" dxfId="1" priority="2">
      <formula>"i47&gt;Q52"</formula>
    </cfRule>
  </conditionalFormatting>
  <conditionalFormatting sqref="L47">
    <cfRule type="expression" dxfId="0" priority="1">
      <formula>"i47&gt;S52"</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CW9"/>
  <sheetViews>
    <sheetView zoomScale="96" zoomScaleNormal="96" workbookViewId="0">
      <selection activeCell="F3" sqref="F3"/>
    </sheetView>
  </sheetViews>
  <sheetFormatPr defaultRowHeight="14.4" x14ac:dyDescent="0.3"/>
  <cols>
    <col min="1" max="1" width="5.6640625" customWidth="1"/>
    <col min="2" max="2" width="13.88671875" customWidth="1"/>
    <col min="3" max="3" width="7.109375" customWidth="1"/>
    <col min="4" max="4" width="46.88671875" customWidth="1"/>
    <col min="5" max="5" width="32" customWidth="1"/>
    <col min="6" max="6" width="15" style="27" customWidth="1"/>
    <col min="7" max="7" width="14.88671875" customWidth="1"/>
    <col min="8" max="8" width="19.44140625" style="11" customWidth="1"/>
    <col min="9" max="9" width="8.109375" customWidth="1"/>
    <col min="10" max="10" width="6.5546875" customWidth="1"/>
    <col min="11" max="13" width="7.6640625" customWidth="1"/>
    <col min="14" max="14" width="9.88671875" customWidth="1"/>
    <col min="16" max="17" width="7" customWidth="1"/>
    <col min="18" max="18" width="5.88671875" customWidth="1"/>
    <col min="22" max="22" width="19.109375" customWidth="1"/>
    <col min="23" max="23" width="13.5546875" style="25" customWidth="1"/>
    <col min="24" max="24" width="12.6640625" style="25" customWidth="1"/>
    <col min="25" max="25" width="22.5546875" style="25" customWidth="1"/>
    <col min="26" max="26" width="16.109375" style="25" customWidth="1"/>
    <col min="27" max="78" width="9.109375" style="25"/>
    <col min="79" max="79" width="10" style="46" customWidth="1"/>
    <col min="80" max="80" width="13.6640625" style="46" customWidth="1"/>
    <col min="81" max="81" width="9.44140625" style="46" customWidth="1"/>
    <col min="82" max="82" width="56.5546875" style="46" customWidth="1"/>
    <col min="83" max="83" width="43" style="46" customWidth="1"/>
    <col min="84" max="84" width="12.33203125" style="48" customWidth="1"/>
    <col min="85" max="85" width="18" style="46" bestFit="1" customWidth="1"/>
    <col min="86" max="86" width="24.88671875" style="46" customWidth="1"/>
    <col min="87" max="87" width="14.5546875" style="49" customWidth="1"/>
    <col min="88" max="88" width="6" style="46" bestFit="1" customWidth="1"/>
    <col min="89" max="89" width="7" style="46" bestFit="1" customWidth="1"/>
    <col min="90" max="90" width="5.88671875" style="46" bestFit="1" customWidth="1"/>
    <col min="91" max="91" width="7.44140625" style="46" bestFit="1" customWidth="1"/>
    <col min="92" max="92" width="12.5546875" style="46" bestFit="1" customWidth="1"/>
    <col min="93" max="93" width="14" style="46" bestFit="1" customWidth="1"/>
    <col min="94" max="94" width="7" style="46" bestFit="1" customWidth="1"/>
    <col min="95" max="95" width="6.5546875" style="46" bestFit="1" customWidth="1"/>
    <col min="96" max="96" width="8.33203125" style="46" bestFit="1" customWidth="1"/>
    <col min="97" max="97" width="6.6640625" style="46" bestFit="1" customWidth="1"/>
    <col min="98" max="98" width="16" style="46" bestFit="1" customWidth="1"/>
    <col min="99" max="99" width="8.33203125" style="46" bestFit="1" customWidth="1"/>
    <col min="100" max="100" width="23.44140625" style="46" bestFit="1" customWidth="1"/>
    <col min="101" max="101" width="9.109375" style="46"/>
  </cols>
  <sheetData>
    <row r="1" spans="1:101" s="40" customFormat="1" ht="22.8" x14ac:dyDescent="0.2">
      <c r="A1" s="44" t="s">
        <v>77</v>
      </c>
      <c r="B1" s="44" t="s">
        <v>78</v>
      </c>
      <c r="C1" s="44" t="s">
        <v>79</v>
      </c>
      <c r="D1" s="44" t="s">
        <v>80</v>
      </c>
      <c r="E1" s="44" t="s">
        <v>81</v>
      </c>
      <c r="F1" s="45" t="s">
        <v>82</v>
      </c>
      <c r="G1" s="44" t="s">
        <v>83</v>
      </c>
      <c r="H1" s="44" t="s">
        <v>84</v>
      </c>
      <c r="I1" s="44" t="s">
        <v>85</v>
      </c>
      <c r="J1" s="44" t="s">
        <v>86</v>
      </c>
      <c r="K1" s="44" t="s">
        <v>87</v>
      </c>
      <c r="L1" s="44" t="s">
        <v>88</v>
      </c>
      <c r="M1" s="44" t="s">
        <v>89</v>
      </c>
      <c r="N1" s="44" t="s">
        <v>90</v>
      </c>
      <c r="O1" s="44" t="s">
        <v>91</v>
      </c>
      <c r="P1" s="44" t="s">
        <v>92</v>
      </c>
      <c r="Q1" s="44" t="s">
        <v>93</v>
      </c>
      <c r="R1" s="44" t="s">
        <v>94</v>
      </c>
      <c r="S1" s="44" t="s">
        <v>95</v>
      </c>
      <c r="T1" s="44" t="s">
        <v>96</v>
      </c>
      <c r="U1" s="44" t="s">
        <v>30</v>
      </c>
      <c r="V1" s="44" t="s">
        <v>97</v>
      </c>
      <c r="CA1" s="41" t="s">
        <v>77</v>
      </c>
      <c r="CB1" s="41" t="s">
        <v>78</v>
      </c>
      <c r="CC1" s="41" t="s">
        <v>79</v>
      </c>
      <c r="CD1" s="41" t="s">
        <v>80</v>
      </c>
      <c r="CE1" s="41" t="s">
        <v>81</v>
      </c>
      <c r="CF1" s="42" t="s">
        <v>82</v>
      </c>
      <c r="CG1" s="41" t="s">
        <v>83</v>
      </c>
      <c r="CH1" s="41" t="s">
        <v>84</v>
      </c>
      <c r="CI1" s="43" t="s">
        <v>85</v>
      </c>
      <c r="CJ1" s="41" t="s">
        <v>86</v>
      </c>
      <c r="CK1" s="41" t="s">
        <v>87</v>
      </c>
      <c r="CL1" s="41" t="s">
        <v>88</v>
      </c>
      <c r="CM1" s="41" t="s">
        <v>89</v>
      </c>
      <c r="CN1" s="41" t="s">
        <v>90</v>
      </c>
      <c r="CO1" s="41" t="s">
        <v>91</v>
      </c>
      <c r="CP1" s="41" t="s">
        <v>92</v>
      </c>
      <c r="CQ1" s="41" t="s">
        <v>93</v>
      </c>
      <c r="CR1" s="41" t="s">
        <v>94</v>
      </c>
      <c r="CS1" s="41" t="s">
        <v>95</v>
      </c>
      <c r="CT1" s="41" t="s">
        <v>96</v>
      </c>
      <c r="CU1" s="41" t="s">
        <v>30</v>
      </c>
      <c r="CV1" s="41" t="s">
        <v>97</v>
      </c>
    </row>
    <row r="2" spans="1:101" s="13" customFormat="1" x14ac:dyDescent="0.3">
      <c r="A2" s="38">
        <v>1</v>
      </c>
      <c r="B2" s="38">
        <v>0</v>
      </c>
      <c r="C2" s="38"/>
      <c r="D2" s="38" t="s">
        <v>149</v>
      </c>
      <c r="E2" s="38" t="s">
        <v>101</v>
      </c>
      <c r="F2" s="39">
        <f>'CCEA Req'!H8</f>
        <v>0</v>
      </c>
      <c r="G2" s="38"/>
      <c r="H2" s="38" t="s">
        <v>148</v>
      </c>
      <c r="I2" s="38"/>
      <c r="J2" s="38">
        <v>0</v>
      </c>
      <c r="K2" s="38"/>
      <c r="L2" s="38"/>
      <c r="M2" s="38"/>
      <c r="N2" s="38"/>
      <c r="O2" s="38"/>
      <c r="P2" s="38"/>
      <c r="Q2" s="38"/>
      <c r="R2" s="38"/>
      <c r="S2" s="38"/>
      <c r="T2" s="38"/>
      <c r="U2" s="38">
        <v>0</v>
      </c>
      <c r="V2" s="38" t="b">
        <v>0</v>
      </c>
      <c r="W2" s="25"/>
      <c r="X2" s="25"/>
      <c r="Y2" s="25"/>
      <c r="Z2" s="25"/>
      <c r="AA2" s="25"/>
      <c r="AB2" s="25"/>
      <c r="AC2" s="25"/>
      <c r="AD2" s="25"/>
      <c r="AE2" s="25"/>
      <c r="AF2" s="25"/>
      <c r="AG2" s="25"/>
      <c r="AH2" s="25"/>
      <c r="AI2" s="25"/>
      <c r="AJ2" s="25"/>
      <c r="AK2" s="25"/>
      <c r="AL2" s="25"/>
      <c r="AM2" s="25"/>
      <c r="AN2" s="25"/>
      <c r="AO2" s="25"/>
      <c r="AP2" s="25"/>
      <c r="AQ2" s="25"/>
      <c r="AR2" s="25"/>
      <c r="AS2" s="25"/>
      <c r="AT2" s="25"/>
      <c r="AU2" s="25"/>
      <c r="AV2" s="25"/>
      <c r="AW2" s="25"/>
      <c r="AX2" s="25"/>
      <c r="AY2" s="25"/>
      <c r="AZ2" s="25"/>
      <c r="BA2" s="25"/>
      <c r="BB2" s="25"/>
      <c r="BC2" s="25"/>
      <c r="BD2" s="25"/>
      <c r="BE2" s="25"/>
      <c r="BF2" s="25"/>
      <c r="BG2" s="25"/>
      <c r="BH2" s="25"/>
      <c r="BI2" s="25"/>
      <c r="BJ2" s="25"/>
      <c r="BK2" s="25"/>
      <c r="BL2" s="25"/>
      <c r="BM2" s="25"/>
      <c r="BN2" s="25"/>
      <c r="BO2" s="25"/>
      <c r="BP2" s="25"/>
      <c r="BQ2" s="25"/>
      <c r="BR2" s="25"/>
      <c r="BS2" s="25"/>
      <c r="BT2" s="25"/>
      <c r="BU2" s="25"/>
      <c r="BV2" s="25"/>
      <c r="BW2" s="25"/>
      <c r="BX2" s="25"/>
      <c r="BY2" s="25"/>
      <c r="BZ2" s="25"/>
      <c r="CA2" s="46" t="str">
        <f>IF(CF2&lt;&gt;"",1,"")</f>
        <v/>
      </c>
      <c r="CB2" s="46" t="str">
        <f t="array" ref="CB2">IFERROR(INDEX('[1]info Grid'!E$2:E$30,SMALL(IF('[1]info Grid'!$A$2:$A$30&lt;&gt;0,ROW('[1]info Grid'!A$2:A$30)-ROW('[1]info Grid'!A$2)+1),ROWS('[1]info Grid'!A$2:A2))),"")</f>
        <v/>
      </c>
      <c r="CC2" s="46"/>
      <c r="CD2" s="47" t="str">
        <f t="array" ref="CD2">IFERROR(INDEX('[1]info Grid'!C$2:C$30,SMALL(IF('[1]info Grid'!$A$2:$A$30&lt;&gt;0,ROW('[1]info Grid'!A$2:A$30)-ROW('[1]info Grid'!A$2)+1),ROWS('[1]info Grid'!A$2:A2))),"")</f>
        <v/>
      </c>
      <c r="CE2" s="46" t="str">
        <f t="array" ref="CE2">IFERROR(INDEX('[1]info Grid'!D$2:D$30,SMALL(IF('[1]info Grid'!$A$2:$A$30&lt;&gt;0,ROW('[1]info Grid'!A$2:A$30)-ROW('[1]info Grid'!A$2)+1),ROWS('[1]info Grid'!A$2:A2))),"")</f>
        <v/>
      </c>
      <c r="CF2" s="48" t="str">
        <f t="array" ref="CF2">IFERROR(INDEX('[1]info Grid'!A$2:A$30,SMALL(IF('[1]info Grid'!$A$2:$A$30&lt;&gt;0,ROW('[1]info Grid'!A$2:A$30)-ROW('[1]info Grid'!A$2)+1),ROWS('[1]info Grid'!A$2:A2))),"")</f>
        <v/>
      </c>
      <c r="CG2" s="46"/>
      <c r="CH2" s="46" t="str">
        <f t="array" ref="CH2">IFERROR(INDEX('[1]info Grid'!B$2:B$30,SMALL(IF('[1]info Grid'!$A$2:$A$30&lt;&gt;0,ROW('[1]info Grid'!A$2:A$30)-ROW('[1]info Grid'!A$2)+1),ROWS('[1]info Grid'!A$2:A2))),"")</f>
        <v/>
      </c>
      <c r="CI2" s="49"/>
      <c r="CJ2" s="46" t="str">
        <f t="array" ref="CJ2">IFERROR(INDEX('[1]info Grid'!$I$2:$I$30,SMALL(IF('[1]info Grid'!$A$2:$A$30&lt;&gt;0,ROW('[1]info Grid'!A$2:A$30)-ROW('[1]info Grid'!A$2)+1),ROWS('[1]info Grid'!A$2:A2))),"")</f>
        <v/>
      </c>
      <c r="CK2" s="46"/>
      <c r="CL2" s="46"/>
      <c r="CM2" s="46"/>
      <c r="CN2" s="46"/>
      <c r="CO2" s="46"/>
      <c r="CP2" s="46"/>
      <c r="CQ2" s="46"/>
      <c r="CR2" s="46"/>
      <c r="CS2" s="46"/>
      <c r="CT2" s="46"/>
      <c r="CU2" s="46" t="str">
        <f t="array" ref="CU2">IFERROR(INDEX('[1]info Grid'!F$2:F$30,SMALL(IF('[1]info Grid'!$A$2:$A$30&lt;&gt;0,ROW('[1]info Grid'!A$2:A$30)-ROW('[1]info Grid'!A$2)+1),ROWS('[1]info Grid'!A$2:A2))),"")</f>
        <v/>
      </c>
      <c r="CV2" s="46" t="str">
        <f t="array" ref="CV2">IFERROR(INDEX('[1]info Grid'!G$2:G$30,SMALL(IF('[1]info Grid'!$A$2:$A$30&lt;&gt;0,ROW('[1]info Grid'!A$2:A$30)-ROW('[1]info Grid'!A$2)+1),ROWS('[1]info Grid'!A$2:A2))),"")</f>
        <v/>
      </c>
      <c r="CW2" s="46"/>
    </row>
    <row r="3" spans="1:101" s="13" customFormat="1" x14ac:dyDescent="0.3">
      <c r="A3" s="14">
        <v>1</v>
      </c>
      <c r="B3" s="14">
        <v>0</v>
      </c>
      <c r="C3" s="14"/>
      <c r="D3" s="14" t="s">
        <v>188</v>
      </c>
      <c r="E3" s="14" t="s">
        <v>101</v>
      </c>
      <c r="F3" s="26">
        <f>-F2</f>
        <v>0</v>
      </c>
      <c r="G3" s="14"/>
      <c r="H3" s="14" t="s">
        <v>189</v>
      </c>
      <c r="I3" s="14"/>
      <c r="J3" s="14">
        <v>0</v>
      </c>
      <c r="K3" s="14"/>
      <c r="L3" s="14"/>
      <c r="M3" s="14"/>
      <c r="N3" s="14"/>
      <c r="O3" s="14"/>
      <c r="P3" s="14"/>
      <c r="Q3" s="14"/>
      <c r="R3" s="14"/>
      <c r="S3" s="14"/>
      <c r="T3" s="14"/>
      <c r="U3" s="14">
        <v>0</v>
      </c>
      <c r="V3" s="14" t="b">
        <v>0</v>
      </c>
      <c r="W3" s="25"/>
      <c r="X3" s="25"/>
      <c r="Y3" s="25"/>
      <c r="Z3" s="25"/>
      <c r="AA3" s="25"/>
      <c r="AB3" s="25"/>
      <c r="AC3" s="25"/>
      <c r="AD3" s="25"/>
      <c r="AE3" s="25"/>
      <c r="AF3" s="25"/>
      <c r="AG3" s="25"/>
      <c r="AH3" s="25"/>
      <c r="AI3" s="25"/>
      <c r="AJ3" s="25"/>
      <c r="AK3" s="25"/>
      <c r="AL3" s="25"/>
      <c r="AM3" s="25"/>
      <c r="AN3" s="25"/>
      <c r="AO3" s="25"/>
      <c r="AP3" s="25"/>
      <c r="AQ3" s="25"/>
      <c r="AR3" s="25"/>
      <c r="AS3" s="25"/>
      <c r="AT3" s="25"/>
      <c r="AU3" s="25"/>
      <c r="AV3" s="25"/>
      <c r="AW3" s="25"/>
      <c r="AX3" s="25"/>
      <c r="AY3" s="25"/>
      <c r="AZ3" s="25"/>
      <c r="BA3" s="25"/>
      <c r="BB3" s="25"/>
      <c r="BC3" s="25"/>
      <c r="BD3" s="25"/>
      <c r="BE3" s="25"/>
      <c r="BF3" s="25"/>
      <c r="BG3" s="25"/>
      <c r="BH3" s="25"/>
      <c r="BI3" s="25"/>
      <c r="BJ3" s="25"/>
      <c r="BK3" s="25"/>
      <c r="BL3" s="25"/>
      <c r="BM3" s="25"/>
      <c r="BN3" s="25"/>
      <c r="BO3" s="25"/>
      <c r="BP3" s="25"/>
      <c r="BQ3" s="25"/>
      <c r="BR3" s="25"/>
      <c r="BS3" s="25"/>
      <c r="BT3" s="25"/>
      <c r="BU3" s="25"/>
      <c r="BV3" s="25"/>
      <c r="BW3" s="25"/>
      <c r="BX3" s="25"/>
      <c r="BY3" s="25"/>
      <c r="BZ3" s="25"/>
      <c r="CA3" s="46" t="str">
        <f t="shared" ref="CA3" si="0">IF(CF3&lt;&gt;"",1,"")</f>
        <v/>
      </c>
      <c r="CB3" s="46" t="str">
        <f t="array" ref="CB3">IFERROR(INDEX('[1]info Grid'!E$2:E$30,SMALL(IF('[1]info Grid'!$A$2:$A$30&lt;&gt;0,ROW('[1]info Grid'!A$2:A$30)-ROW('[1]info Grid'!A$2)+1),ROWS('[1]info Grid'!A$2:A5))),"")</f>
        <v/>
      </c>
      <c r="CC3" s="46"/>
      <c r="CD3" s="47" t="str">
        <f t="array" ref="CD3">IFERROR(INDEX('[1]info Grid'!C$2:C$30,SMALL(IF('[1]info Grid'!$A$2:$A$30&lt;&gt;0,ROW('[1]info Grid'!A$2:A$30)-ROW('[1]info Grid'!A$2)+1),ROWS('[1]info Grid'!A$2:A5))),"")</f>
        <v/>
      </c>
      <c r="CE3" s="46" t="str">
        <f t="array" ref="CE3">IFERROR(INDEX('[1]info Grid'!D$2:D$30,SMALL(IF('[1]info Grid'!$A$2:$A$30&lt;&gt;0,ROW('[1]info Grid'!A$2:A$30)-ROW('[1]info Grid'!A$2)+1),ROWS('[1]info Grid'!A$2:A5))),"")</f>
        <v/>
      </c>
      <c r="CF3" s="48" t="str">
        <f t="array" ref="CF3">IFERROR(INDEX('[1]info Grid'!A$2:A$30,SMALL(IF('[1]info Grid'!$A$2:$A$30&lt;&gt;0,ROW('[1]info Grid'!A$2:A$30)-ROW('[1]info Grid'!A$2)+1),ROWS('[1]info Grid'!A$2:A5))),"")</f>
        <v/>
      </c>
      <c r="CG3" s="46"/>
      <c r="CH3" s="46" t="str">
        <f t="array" ref="CH3">IFERROR(INDEX('[1]info Grid'!B$2:B$30,SMALL(IF('[1]info Grid'!$A$2:$A$30&lt;&gt;0,ROW('[1]info Grid'!A$2:A$30)-ROW('[1]info Grid'!A$2)+1),ROWS('[1]info Grid'!A$2:A5))),"")</f>
        <v/>
      </c>
      <c r="CI3" s="49"/>
      <c r="CJ3" s="46" t="str">
        <f t="array" ref="CJ3">IFERROR(INDEX('[1]info Grid'!$I$2:$I$30,SMALL(IF('[1]info Grid'!$A$2:$A$30&lt;&gt;0,ROW('[1]info Grid'!A$2:A$30)-ROW('[1]info Grid'!A$2)+1),ROWS('[1]info Grid'!A$2:A5))),"")</f>
        <v/>
      </c>
      <c r="CK3" s="46"/>
      <c r="CL3" s="46"/>
      <c r="CM3" s="46"/>
      <c r="CN3" s="46"/>
      <c r="CO3" s="46"/>
      <c r="CP3" s="46"/>
      <c r="CQ3" s="46"/>
      <c r="CR3" s="46"/>
      <c r="CS3" s="46"/>
      <c r="CT3" s="46"/>
      <c r="CU3" s="46" t="str">
        <f t="array" ref="CU3">IFERROR(INDEX('[1]info Grid'!F$2:F$30,SMALL(IF('[1]info Grid'!$A$2:$A$30&lt;&gt;0,ROW('[1]info Grid'!A$2:A$30)-ROW('[1]info Grid'!A$2)+1),ROWS('[1]info Grid'!A$2:A5))),"")</f>
        <v/>
      </c>
      <c r="CV3" s="46" t="str">
        <f t="array" ref="CV3">IFERROR(INDEX('[1]info Grid'!G$2:G$30,SMALL(IF('[1]info Grid'!$A$2:$A$30&lt;&gt;0,ROW('[1]info Grid'!A$2:A$30)-ROW('[1]info Grid'!A$2)+1),ROWS('[1]info Grid'!A$2:A5))),"")</f>
        <v/>
      </c>
      <c r="CW3" s="46"/>
    </row>
    <row r="4" spans="1:101" x14ac:dyDescent="0.3">
      <c r="A4" s="14" t="s">
        <v>99</v>
      </c>
      <c r="B4" s="14" t="s">
        <v>99</v>
      </c>
      <c r="C4" s="14"/>
      <c r="D4" s="14" t="s">
        <v>99</v>
      </c>
      <c r="E4" s="14" t="s">
        <v>99</v>
      </c>
      <c r="F4" s="26"/>
      <c r="G4" s="14"/>
      <c r="H4" s="14" t="s">
        <v>99</v>
      </c>
      <c r="I4" s="14"/>
      <c r="J4" s="14" t="s">
        <v>99</v>
      </c>
      <c r="K4" s="14"/>
      <c r="L4" s="14"/>
      <c r="M4" s="14"/>
      <c r="N4" s="14"/>
      <c r="O4" s="14"/>
      <c r="P4" s="14"/>
      <c r="Q4" s="14"/>
      <c r="R4" s="14"/>
      <c r="S4" s="14"/>
      <c r="T4" s="14"/>
      <c r="U4" s="14" t="s">
        <v>99</v>
      </c>
      <c r="V4" s="14" t="s">
        <v>99</v>
      </c>
      <c r="CA4" s="46" t="str">
        <f t="shared" ref="CA4" si="1">IF(CF4&lt;&gt;"",1,"")</f>
        <v/>
      </c>
      <c r="CB4" s="46" t="str" cm="1">
        <f t="array" ref="CB4">IFERROR(INDEX('info Grid'!E$2:E$30,SMALL(IF('info Grid'!$A$2:$A$30&lt;&gt;0,ROW('info Grid'!A$2:A$30)-ROW('info Grid'!A$2)+1),ROWS('info Grid'!A$2:A6))),"")</f>
        <v/>
      </c>
      <c r="CD4" s="47" t="str" cm="1">
        <f t="array" ref="CD4">IFERROR(INDEX('info Grid'!C$2:C$30,SMALL(IF('info Grid'!$A$2:$A$30&lt;&gt;0,ROW('info Grid'!A$2:A$30)-ROW('info Grid'!A$2)+1),ROWS('info Grid'!A$2:A6))),"")</f>
        <v/>
      </c>
      <c r="CE4" s="46" t="str" cm="1">
        <f t="array" ref="CE4">IFERROR(INDEX('info Grid'!D$2:D$30,SMALL(IF('info Grid'!$A$2:$A$30&lt;&gt;0,ROW('info Grid'!A$2:A$30)-ROW('info Grid'!A$2)+1),ROWS('info Grid'!A$2:A6))),"")</f>
        <v/>
      </c>
      <c r="CF4" s="48" t="str" cm="1">
        <f t="array" ref="CF4">IFERROR(INDEX('info Grid'!A$2:A$30,SMALL(IF('info Grid'!$A$2:$A$30&lt;&gt;0,ROW('info Grid'!A$2:A$30)-ROW('info Grid'!A$2)+1),ROWS('info Grid'!A$2:A6))),"")</f>
        <v/>
      </c>
      <c r="CH4" s="46" t="str" cm="1">
        <f t="array" ref="CH4">IFERROR(INDEX('info Grid'!B$2:B$30,SMALL(IF('info Grid'!$A$2:$A$30&lt;&gt;0,ROW('info Grid'!A$2:A$30)-ROW('info Grid'!A$2)+1),ROWS('info Grid'!A$2:A6))),"")</f>
        <v/>
      </c>
      <c r="CJ4" s="46" t="str" cm="1">
        <f t="array" ref="CJ4">IFERROR(INDEX('info Grid'!$I$2:$I$30,SMALL(IF('info Grid'!$A$2:$A$30&lt;&gt;0,ROW('info Grid'!A$2:A$30)-ROW('info Grid'!A$2)+1),ROWS('info Grid'!A$2:A6))),"")</f>
        <v/>
      </c>
      <c r="CU4" s="46" t="str" cm="1">
        <f t="array" ref="CU4">IFERROR(INDEX('info Grid'!F$2:F$30,SMALL(IF('info Grid'!$A$2:$A$30&lt;&gt;0,ROW('info Grid'!A$2:A$30)-ROW('info Grid'!A$2)+1),ROWS('info Grid'!A$2:A6))),"")</f>
        <v/>
      </c>
      <c r="CV4" s="46" t="str" cm="1">
        <f t="array" ref="CV4">IFERROR(INDEX('info Grid'!G$2:G$30,SMALL(IF('info Grid'!$A$2:$A$30&lt;&gt;0,ROW('info Grid'!A$2:A$30)-ROW('info Grid'!A$2)+1),ROWS('info Grid'!A$2:A6))),"")</f>
        <v/>
      </c>
    </row>
    <row r="5" spans="1:101" x14ac:dyDescent="0.3">
      <c r="A5" s="13"/>
      <c r="B5" s="13"/>
      <c r="C5" s="13"/>
      <c r="D5" s="13"/>
      <c r="E5" s="13"/>
      <c r="G5" s="13"/>
      <c r="H5" s="13"/>
      <c r="I5" s="13"/>
      <c r="J5" s="13"/>
      <c r="K5" s="13"/>
      <c r="L5" s="13"/>
      <c r="M5" s="13"/>
      <c r="N5" s="13"/>
      <c r="O5" s="13"/>
      <c r="P5" s="13"/>
      <c r="Q5" s="13"/>
      <c r="R5" s="13"/>
      <c r="S5" s="13"/>
      <c r="T5" s="13"/>
      <c r="U5" s="13"/>
      <c r="V5" s="13"/>
      <c r="CA5" s="46" t="str">
        <f>IF(CF5&lt;&gt;"",33,"")</f>
        <v/>
      </c>
      <c r="CD5" s="47" t="str" cm="1">
        <f t="array" ref="CD5">IFERROR(INDEX('info Grid'!C$2:C$33,SMALL(IF('info Grid'!$A$2:$A$33&lt;&gt;"",ROW('info Grid'!A$2:A$33)-ROW('info Grid'!A$2)+1),ROWS('info Grid'!A$2:A34))),"")</f>
        <v/>
      </c>
      <c r="CF5" s="48" t="str">
        <f t="array" ref="CF5">IFERROR(INDEX('info Grid'!A$2:A$33,SMALL(IF('info Grid'!$A$2:$A$33&gt;0,ROW('info Grid'!A$2:A$33)-ROW('info Grid'!A$2)+1),ROWS('info Grid'!A$2:A34))),"")</f>
        <v/>
      </c>
      <c r="CH5" s="46" t="str">
        <f t="array" ref="CH5">IFERROR(INDEX('info Grid'!B$2:B$33,SMALL(IF('info Grid'!$A$2:$A$33&gt;0,ROW('info Grid'!A$2:A$33)-ROW('info Grid'!A$2)+1),ROWS('info Grid'!B$2:B34))),"")</f>
        <v/>
      </c>
    </row>
    <row r="6" spans="1:101" x14ac:dyDescent="0.3">
      <c r="CD6" s="47" t="str" cm="1">
        <f t="array" ref="CD6">IFERROR(INDEX('info Grid'!C$2:C$33,SMALL(IF('info Grid'!$A$2:$A$33&lt;&gt;"",ROW('info Grid'!B$2:B$33)-ROW('info Grid'!A$2)+1),ROWS('info Grid'!A$2:A35))),"")</f>
        <v/>
      </c>
    </row>
    <row r="7" spans="1:101" x14ac:dyDescent="0.3">
      <c r="CD7" s="47" t="str" cm="1">
        <f t="array" ref="CD7">IFERROR(INDEX('info Grid'!C$2:C$33,SMALL(IF('info Grid'!$A$2:$A$33&lt;&gt;"",ROW('info Grid'!B$2:B$33)-ROW('info Grid'!A$2)+1),ROWS('info Grid'!A$2:A36))),"")</f>
        <v/>
      </c>
    </row>
    <row r="8" spans="1:101" x14ac:dyDescent="0.3">
      <c r="CD8" s="47" t="str" cm="1">
        <f t="array" ref="CD8">IFERROR(INDEX('info Grid'!C$2:C$33,SMALL(IF('info Grid'!$A$2:$A$33&lt;&gt;"",ROW('info Grid'!B$2:B$33)-ROW('info Grid'!A$2)+1),ROWS('info Grid'!A$2:A37))),"")</f>
        <v/>
      </c>
    </row>
    <row r="9" spans="1:101" x14ac:dyDescent="0.3">
      <c r="CD9" s="47" t="str" cm="1">
        <f t="array" ref="CD9">IFERROR(INDEX('info Grid'!C$2:C$33,SMALL(IF('info Grid'!$A$2:$A$33&lt;&gt;"",ROW('info Grid'!B$2:B$33)-ROW('info Grid'!A$2)+1),ROWS('info Grid'!A$2:A38))),"")</f>
        <v/>
      </c>
    </row>
  </sheetData>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C41"/>
  <sheetViews>
    <sheetView workbookViewId="0">
      <selection activeCell="E35" sqref="E35"/>
    </sheetView>
  </sheetViews>
  <sheetFormatPr defaultRowHeight="14.4" x14ac:dyDescent="0.3"/>
  <cols>
    <col min="1" max="1" width="25.6640625" customWidth="1"/>
    <col min="2" max="2" width="40.109375" customWidth="1"/>
    <col min="3" max="3" width="12.5546875" bestFit="1" customWidth="1"/>
  </cols>
  <sheetData>
    <row r="1" spans="1:3" x14ac:dyDescent="0.3">
      <c r="A1" t="s">
        <v>76</v>
      </c>
    </row>
    <row r="3" spans="1:3" x14ac:dyDescent="0.3">
      <c r="A3" t="s">
        <v>35</v>
      </c>
      <c r="B3" s="5" t="e">
        <f>#REF!</f>
        <v>#REF!</v>
      </c>
    </row>
    <row r="4" spans="1:3" x14ac:dyDescent="0.3">
      <c r="A4" t="s">
        <v>34</v>
      </c>
      <c r="B4" s="5"/>
    </row>
    <row r="5" spans="1:3" x14ac:dyDescent="0.3">
      <c r="A5" t="s">
        <v>36</v>
      </c>
      <c r="B5" s="6">
        <f>C41</f>
        <v>0</v>
      </c>
    </row>
    <row r="6" spans="1:3" x14ac:dyDescent="0.3">
      <c r="A6" t="s">
        <v>37</v>
      </c>
    </row>
    <row r="7" spans="1:3" ht="15" thickBot="1" x14ac:dyDescent="0.35"/>
    <row r="8" spans="1:3" ht="15" thickBot="1" x14ac:dyDescent="0.35">
      <c r="C8" s="8" t="s">
        <v>38</v>
      </c>
    </row>
    <row r="9" spans="1:3" x14ac:dyDescent="0.3">
      <c r="A9" s="2" t="s">
        <v>39</v>
      </c>
      <c r="B9" s="9" t="s">
        <v>75</v>
      </c>
      <c r="C9" s="3"/>
    </row>
    <row r="10" spans="1:3" x14ac:dyDescent="0.3">
      <c r="A10" s="2" t="s">
        <v>39</v>
      </c>
      <c r="B10" s="9" t="s">
        <v>33</v>
      </c>
      <c r="C10" s="4"/>
    </row>
    <row r="11" spans="1:3" x14ac:dyDescent="0.3">
      <c r="A11" s="2" t="s">
        <v>2</v>
      </c>
      <c r="B11" s="9" t="s">
        <v>3</v>
      </c>
      <c r="C11" s="4"/>
    </row>
    <row r="12" spans="1:3" x14ac:dyDescent="0.3">
      <c r="A12" s="2" t="s">
        <v>39</v>
      </c>
      <c r="B12" s="9" t="s">
        <v>40</v>
      </c>
      <c r="C12" s="4"/>
    </row>
    <row r="13" spans="1:3" x14ac:dyDescent="0.3">
      <c r="A13" s="2" t="s">
        <v>41</v>
      </c>
      <c r="B13" s="9" t="s">
        <v>42</v>
      </c>
      <c r="C13" s="4"/>
    </row>
    <row r="14" spans="1:3" x14ac:dyDescent="0.3">
      <c r="A14" s="2" t="s">
        <v>4</v>
      </c>
      <c r="B14" s="9" t="s">
        <v>5</v>
      </c>
      <c r="C14" s="4"/>
    </row>
    <row r="15" spans="1:3" x14ac:dyDescent="0.3">
      <c r="A15" s="2" t="s">
        <v>6</v>
      </c>
      <c r="B15" s="9" t="s">
        <v>7</v>
      </c>
      <c r="C15" s="4"/>
    </row>
    <row r="16" spans="1:3" x14ac:dyDescent="0.3">
      <c r="A16" s="2" t="s">
        <v>8</v>
      </c>
      <c r="B16" s="9" t="s">
        <v>9</v>
      </c>
      <c r="C16" s="4"/>
    </row>
    <row r="17" spans="1:3" x14ac:dyDescent="0.3">
      <c r="A17" s="2" t="s">
        <v>10</v>
      </c>
      <c r="B17" s="9" t="s">
        <v>11</v>
      </c>
      <c r="C17" s="4"/>
    </row>
    <row r="18" spans="1:3" x14ac:dyDescent="0.3">
      <c r="A18" s="2" t="s">
        <v>12</v>
      </c>
      <c r="B18" s="9" t="s">
        <v>13</v>
      </c>
      <c r="C18" s="4"/>
    </row>
    <row r="19" spans="1:3" x14ac:dyDescent="0.3">
      <c r="A19" s="2" t="s">
        <v>14</v>
      </c>
      <c r="B19" s="9" t="s">
        <v>15</v>
      </c>
      <c r="C19" s="4"/>
    </row>
    <row r="20" spans="1:3" x14ac:dyDescent="0.3">
      <c r="A20" s="2" t="s">
        <v>16</v>
      </c>
      <c r="B20" s="9" t="s">
        <v>17</v>
      </c>
      <c r="C20" s="4"/>
    </row>
    <row r="21" spans="1:3" x14ac:dyDescent="0.3">
      <c r="A21" s="2" t="s">
        <v>18</v>
      </c>
      <c r="B21" s="9" t="s">
        <v>19</v>
      </c>
      <c r="C21" s="4"/>
    </row>
    <row r="22" spans="1:3" x14ac:dyDescent="0.3">
      <c r="A22" s="2" t="s">
        <v>20</v>
      </c>
      <c r="B22" s="9" t="s">
        <v>21</v>
      </c>
      <c r="C22" s="4"/>
    </row>
    <row r="23" spans="1:3" x14ac:dyDescent="0.3">
      <c r="A23" s="2" t="s">
        <v>22</v>
      </c>
      <c r="B23" s="9" t="s">
        <v>23</v>
      </c>
      <c r="C23" s="4"/>
    </row>
    <row r="24" spans="1:3" x14ac:dyDescent="0.3">
      <c r="A24" s="2" t="s">
        <v>24</v>
      </c>
      <c r="B24" s="9" t="s">
        <v>25</v>
      </c>
      <c r="C24" s="4"/>
    </row>
    <row r="25" spans="1:3" x14ac:dyDescent="0.3">
      <c r="A25" s="2" t="s">
        <v>43</v>
      </c>
      <c r="B25" s="9" t="s">
        <v>44</v>
      </c>
      <c r="C25" s="4"/>
    </row>
    <row r="26" spans="1:3" x14ac:dyDescent="0.3">
      <c r="A26" s="2" t="s">
        <v>45</v>
      </c>
      <c r="B26" s="9" t="s">
        <v>46</v>
      </c>
      <c r="C26" s="4"/>
    </row>
    <row r="27" spans="1:3" x14ac:dyDescent="0.3">
      <c r="A27" s="2" t="s">
        <v>47</v>
      </c>
      <c r="B27" s="9" t="s">
        <v>48</v>
      </c>
      <c r="C27" s="4"/>
    </row>
    <row r="28" spans="1:3" x14ac:dyDescent="0.3">
      <c r="A28" s="2" t="s">
        <v>49</v>
      </c>
      <c r="B28" s="9" t="s">
        <v>50</v>
      </c>
      <c r="C28" s="4"/>
    </row>
    <row r="29" spans="1:3" x14ac:dyDescent="0.3">
      <c r="A29" s="2" t="s">
        <v>51</v>
      </c>
      <c r="B29" s="9" t="s">
        <v>52</v>
      </c>
      <c r="C29" s="4"/>
    </row>
    <row r="30" spans="1:3" x14ac:dyDescent="0.3">
      <c r="A30" s="2" t="s">
        <v>53</v>
      </c>
      <c r="B30" s="9" t="s">
        <v>54</v>
      </c>
      <c r="C30" s="4"/>
    </row>
    <row r="31" spans="1:3" x14ac:dyDescent="0.3">
      <c r="A31" s="2" t="s">
        <v>55</v>
      </c>
      <c r="B31" s="9" t="s">
        <v>56</v>
      </c>
      <c r="C31" s="4"/>
    </row>
    <row r="32" spans="1:3" ht="24" x14ac:dyDescent="0.3">
      <c r="A32" s="2" t="s">
        <v>57</v>
      </c>
      <c r="B32" s="9" t="s">
        <v>58</v>
      </c>
      <c r="C32" s="4"/>
    </row>
    <row r="33" spans="1:3" x14ac:dyDescent="0.3">
      <c r="A33" s="2" t="s">
        <v>59</v>
      </c>
      <c r="B33" s="9" t="s">
        <v>60</v>
      </c>
      <c r="C33" s="4"/>
    </row>
    <row r="34" spans="1:3" x14ac:dyDescent="0.3">
      <c r="A34" s="2" t="s">
        <v>61</v>
      </c>
      <c r="B34" s="9" t="s">
        <v>62</v>
      </c>
      <c r="C34" s="4"/>
    </row>
    <row r="35" spans="1:3" x14ac:dyDescent="0.3">
      <c r="A35" s="2" t="s">
        <v>63</v>
      </c>
      <c r="B35" s="9" t="s">
        <v>64</v>
      </c>
      <c r="C35" s="4"/>
    </row>
    <row r="36" spans="1:3" x14ac:dyDescent="0.3">
      <c r="A36" s="2" t="s">
        <v>65</v>
      </c>
      <c r="B36" s="9" t="s">
        <v>66</v>
      </c>
      <c r="C36" s="4"/>
    </row>
    <row r="37" spans="1:3" x14ac:dyDescent="0.3">
      <c r="A37" s="2" t="s">
        <v>67</v>
      </c>
      <c r="B37" s="9" t="s">
        <v>68</v>
      </c>
      <c r="C37" s="4"/>
    </row>
    <row r="38" spans="1:3" x14ac:dyDescent="0.3">
      <c r="A38" s="2" t="s">
        <v>69</v>
      </c>
      <c r="B38" s="9" t="s">
        <v>70</v>
      </c>
      <c r="C38" s="4"/>
    </row>
    <row r="39" spans="1:3" x14ac:dyDescent="0.3">
      <c r="A39" s="2" t="s">
        <v>71</v>
      </c>
      <c r="B39" s="9" t="s">
        <v>72</v>
      </c>
      <c r="C39" s="4"/>
    </row>
    <row r="40" spans="1:3" ht="15" thickBot="1" x14ac:dyDescent="0.35">
      <c r="A40" s="2" t="s">
        <v>73</v>
      </c>
      <c r="B40" s="9" t="s">
        <v>74</v>
      </c>
      <c r="C40" s="4"/>
    </row>
    <row r="41" spans="1:3" ht="15" thickBot="1" x14ac:dyDescent="0.35">
      <c r="C41" s="7">
        <f t="shared" ref="C41" si="0">SUM(C9:C40)</f>
        <v>0</v>
      </c>
    </row>
  </sheetData>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I45"/>
  <sheetViews>
    <sheetView workbookViewId="0">
      <selection activeCell="C33" sqref="C33"/>
    </sheetView>
  </sheetViews>
  <sheetFormatPr defaultRowHeight="14.4" x14ac:dyDescent="0.3"/>
  <cols>
    <col min="1" max="1" width="11" style="11" customWidth="1"/>
    <col min="2" max="2" width="15.6640625" customWidth="1"/>
    <col min="3" max="3" width="45.5546875" customWidth="1"/>
    <col min="4" max="4" width="23.109375" customWidth="1"/>
    <col min="8" max="8" width="9.109375" style="13"/>
  </cols>
  <sheetData>
    <row r="1" spans="1:9" x14ac:dyDescent="0.3">
      <c r="A1" s="11" t="s">
        <v>98</v>
      </c>
      <c r="B1" t="s">
        <v>84</v>
      </c>
      <c r="C1" t="s">
        <v>80</v>
      </c>
    </row>
    <row r="2" spans="1:9" x14ac:dyDescent="0.3">
      <c r="A2" s="11" t="e">
        <f>#REF!</f>
        <v>#REF!</v>
      </c>
      <c r="B2" s="10" t="s">
        <v>141</v>
      </c>
      <c r="C2" s="10" t="s">
        <v>100</v>
      </c>
      <c r="D2" s="14" t="s">
        <v>101</v>
      </c>
      <c r="E2" s="14">
        <v>0</v>
      </c>
      <c r="F2" s="14">
        <v>0</v>
      </c>
      <c r="G2" s="14" t="b">
        <v>0</v>
      </c>
      <c r="H2" s="14">
        <v>0</v>
      </c>
      <c r="I2">
        <v>0</v>
      </c>
    </row>
    <row r="3" spans="1:9" x14ac:dyDescent="0.3">
      <c r="A3" s="11" t="e">
        <f>#REF!</f>
        <v>#REF!</v>
      </c>
      <c r="B3" s="10" t="s">
        <v>129</v>
      </c>
      <c r="C3" s="10" t="s">
        <v>5</v>
      </c>
      <c r="D3" s="14" t="s">
        <v>101</v>
      </c>
      <c r="E3" s="14">
        <v>0</v>
      </c>
      <c r="F3" s="14">
        <v>0</v>
      </c>
      <c r="G3" s="14" t="b">
        <v>0</v>
      </c>
      <c r="H3" s="14">
        <v>0</v>
      </c>
    </row>
    <row r="4" spans="1:9" x14ac:dyDescent="0.3">
      <c r="A4" s="11" t="e">
        <f>#REF!</f>
        <v>#REF!</v>
      </c>
      <c r="B4" s="10" t="s">
        <v>103</v>
      </c>
      <c r="C4" s="10" t="s">
        <v>7</v>
      </c>
      <c r="D4" s="14" t="s">
        <v>101</v>
      </c>
      <c r="E4" s="14">
        <v>0</v>
      </c>
      <c r="F4" s="14">
        <v>0</v>
      </c>
      <c r="G4" s="14" t="b">
        <v>0</v>
      </c>
      <c r="H4" s="14">
        <v>0</v>
      </c>
    </row>
    <row r="5" spans="1:9" x14ac:dyDescent="0.3">
      <c r="A5" s="11" t="e">
        <f>#REF!</f>
        <v>#REF!</v>
      </c>
      <c r="B5" s="10" t="s">
        <v>104</v>
      </c>
      <c r="C5" s="10" t="s">
        <v>9</v>
      </c>
      <c r="D5" s="14" t="s">
        <v>101</v>
      </c>
      <c r="E5" s="14">
        <v>0</v>
      </c>
      <c r="F5" s="14">
        <v>0</v>
      </c>
      <c r="G5" s="14" t="b">
        <v>0</v>
      </c>
      <c r="H5" s="14">
        <v>0</v>
      </c>
    </row>
    <row r="6" spans="1:9" x14ac:dyDescent="0.3">
      <c r="A6" s="11" t="e">
        <f>#REF!</f>
        <v>#REF!</v>
      </c>
      <c r="B6" s="10" t="s">
        <v>105</v>
      </c>
      <c r="C6" s="10" t="s">
        <v>11</v>
      </c>
      <c r="D6" s="14" t="s">
        <v>101</v>
      </c>
      <c r="E6" s="14">
        <v>0</v>
      </c>
      <c r="F6" s="14">
        <v>0</v>
      </c>
      <c r="G6" s="14" t="b">
        <v>0</v>
      </c>
      <c r="H6" s="14">
        <v>0</v>
      </c>
    </row>
    <row r="7" spans="1:9" x14ac:dyDescent="0.3">
      <c r="A7" s="11" t="e">
        <f>#REF!</f>
        <v>#REF!</v>
      </c>
      <c r="B7" s="10" t="s">
        <v>106</v>
      </c>
      <c r="C7" s="10" t="s">
        <v>13</v>
      </c>
      <c r="D7" s="14" t="s">
        <v>101</v>
      </c>
      <c r="E7" s="14">
        <v>0</v>
      </c>
      <c r="F7" s="14">
        <v>0</v>
      </c>
      <c r="G7" s="14" t="b">
        <v>0</v>
      </c>
      <c r="H7" s="14">
        <v>0</v>
      </c>
    </row>
    <row r="8" spans="1:9" x14ac:dyDescent="0.3">
      <c r="A8" s="11" t="e">
        <f>#REF!</f>
        <v>#REF!</v>
      </c>
      <c r="B8" s="10" t="s">
        <v>107</v>
      </c>
      <c r="C8" s="10" t="s">
        <v>15</v>
      </c>
      <c r="D8" s="14" t="s">
        <v>101</v>
      </c>
      <c r="E8" s="14">
        <v>0</v>
      </c>
      <c r="F8" s="14">
        <v>0</v>
      </c>
      <c r="G8" s="14" t="b">
        <v>0</v>
      </c>
      <c r="H8" s="14">
        <v>0</v>
      </c>
    </row>
    <row r="9" spans="1:9" x14ac:dyDescent="0.3">
      <c r="A9" s="11" t="e">
        <f>#REF!</f>
        <v>#REF!</v>
      </c>
      <c r="B9" s="10" t="s">
        <v>108</v>
      </c>
      <c r="C9" s="10" t="s">
        <v>17</v>
      </c>
      <c r="D9" s="14" t="s">
        <v>101</v>
      </c>
      <c r="E9" s="14">
        <v>0</v>
      </c>
      <c r="F9" s="14">
        <v>0</v>
      </c>
      <c r="G9" s="14" t="b">
        <v>0</v>
      </c>
      <c r="H9" s="14">
        <v>0</v>
      </c>
    </row>
    <row r="10" spans="1:9" x14ac:dyDescent="0.3">
      <c r="A10" s="11" t="e">
        <f>#REF!</f>
        <v>#REF!</v>
      </c>
      <c r="B10" s="10" t="s">
        <v>109</v>
      </c>
      <c r="C10" s="10" t="s">
        <v>19</v>
      </c>
      <c r="D10" s="14" t="s">
        <v>101</v>
      </c>
      <c r="E10" s="14">
        <v>0</v>
      </c>
      <c r="F10" s="14">
        <v>0</v>
      </c>
      <c r="G10" s="14" t="b">
        <v>0</v>
      </c>
      <c r="H10" s="14">
        <v>0</v>
      </c>
    </row>
    <row r="11" spans="1:9" x14ac:dyDescent="0.3">
      <c r="A11" s="11" t="e">
        <f>#REF!</f>
        <v>#REF!</v>
      </c>
      <c r="B11" s="10" t="s">
        <v>110</v>
      </c>
      <c r="C11" s="10" t="s">
        <v>21</v>
      </c>
      <c r="D11" s="14" t="s">
        <v>101</v>
      </c>
      <c r="E11" s="14">
        <v>0</v>
      </c>
      <c r="F11" s="14">
        <v>0</v>
      </c>
      <c r="G11" s="14" t="b">
        <v>0</v>
      </c>
      <c r="H11" s="14">
        <v>0</v>
      </c>
    </row>
    <row r="12" spans="1:9" x14ac:dyDescent="0.3">
      <c r="A12" s="11" t="e">
        <f>#REF!</f>
        <v>#REF!</v>
      </c>
      <c r="B12" s="10" t="s">
        <v>111</v>
      </c>
      <c r="C12" s="10" t="s">
        <v>23</v>
      </c>
      <c r="D12" s="14" t="s">
        <v>101</v>
      </c>
      <c r="E12" s="14">
        <v>0</v>
      </c>
      <c r="F12" s="14">
        <v>0</v>
      </c>
      <c r="G12" s="14" t="b">
        <v>0</v>
      </c>
      <c r="H12" s="14">
        <v>0</v>
      </c>
    </row>
    <row r="13" spans="1:9" x14ac:dyDescent="0.3">
      <c r="A13" s="11" t="e">
        <f>#REF!</f>
        <v>#REF!</v>
      </c>
      <c r="B13" s="10" t="s">
        <v>112</v>
      </c>
      <c r="C13" s="10" t="s">
        <v>25</v>
      </c>
      <c r="D13" s="14" t="s">
        <v>101</v>
      </c>
      <c r="E13" s="14">
        <v>0</v>
      </c>
      <c r="F13" s="14">
        <v>0</v>
      </c>
      <c r="G13" s="14" t="b">
        <v>0</v>
      </c>
      <c r="H13" s="14">
        <v>0</v>
      </c>
    </row>
    <row r="14" spans="1:9" x14ac:dyDescent="0.3">
      <c r="A14" s="11" t="e">
        <f>#REF!</f>
        <v>#REF!</v>
      </c>
      <c r="B14" s="10" t="s">
        <v>113</v>
      </c>
      <c r="C14" s="10" t="s">
        <v>44</v>
      </c>
      <c r="D14" s="14" t="s">
        <v>101</v>
      </c>
      <c r="E14" s="14">
        <v>0</v>
      </c>
      <c r="F14" s="14">
        <v>0</v>
      </c>
      <c r="G14" s="14" t="b">
        <v>0</v>
      </c>
      <c r="H14" s="14">
        <v>0</v>
      </c>
    </row>
    <row r="15" spans="1:9" x14ac:dyDescent="0.3">
      <c r="A15" s="11" t="e">
        <f>#REF!</f>
        <v>#REF!</v>
      </c>
      <c r="B15" s="10" t="s">
        <v>114</v>
      </c>
      <c r="C15" s="10" t="s">
        <v>46</v>
      </c>
      <c r="D15" s="14" t="s">
        <v>101</v>
      </c>
      <c r="E15" s="14">
        <v>0</v>
      </c>
      <c r="F15" s="14">
        <v>0</v>
      </c>
      <c r="G15" s="14" t="b">
        <v>0</v>
      </c>
      <c r="H15" s="14">
        <v>0</v>
      </c>
    </row>
    <row r="16" spans="1:9" x14ac:dyDescent="0.3">
      <c r="A16" s="11" t="e">
        <f>#REF!</f>
        <v>#REF!</v>
      </c>
      <c r="B16" s="10" t="s">
        <v>115</v>
      </c>
      <c r="C16" s="10" t="s">
        <v>48</v>
      </c>
      <c r="D16" s="14" t="s">
        <v>101</v>
      </c>
      <c r="E16" s="14">
        <v>0</v>
      </c>
      <c r="F16" s="14">
        <v>0</v>
      </c>
      <c r="G16" s="14" t="b">
        <v>0</v>
      </c>
      <c r="H16" s="14">
        <v>0</v>
      </c>
    </row>
    <row r="17" spans="1:8" x14ac:dyDescent="0.3">
      <c r="A17" s="11" t="e">
        <f>#REF!</f>
        <v>#REF!</v>
      </c>
      <c r="B17" s="10" t="s">
        <v>116</v>
      </c>
      <c r="C17" s="10" t="s">
        <v>50</v>
      </c>
      <c r="D17" s="14" t="s">
        <v>101</v>
      </c>
      <c r="E17" s="14">
        <v>0</v>
      </c>
      <c r="F17" s="14">
        <v>0</v>
      </c>
      <c r="G17" s="14" t="b">
        <v>0</v>
      </c>
      <c r="H17" s="14">
        <v>0</v>
      </c>
    </row>
    <row r="18" spans="1:8" x14ac:dyDescent="0.3">
      <c r="A18" s="11" t="e">
        <f>#REF!</f>
        <v>#REF!</v>
      </c>
      <c r="B18" s="10" t="s">
        <v>117</v>
      </c>
      <c r="C18" s="10" t="s">
        <v>52</v>
      </c>
      <c r="D18" s="14" t="s">
        <v>101</v>
      </c>
      <c r="E18" s="14">
        <v>0</v>
      </c>
      <c r="F18" s="14">
        <v>0</v>
      </c>
      <c r="G18" s="14" t="b">
        <v>0</v>
      </c>
      <c r="H18" s="14">
        <v>0</v>
      </c>
    </row>
    <row r="19" spans="1:8" x14ac:dyDescent="0.3">
      <c r="A19" s="11" t="e">
        <f>#REF!</f>
        <v>#REF!</v>
      </c>
      <c r="B19" s="10" t="s">
        <v>118</v>
      </c>
      <c r="C19" s="10" t="s">
        <v>54</v>
      </c>
      <c r="D19" s="14" t="s">
        <v>101</v>
      </c>
      <c r="E19" s="14">
        <v>0</v>
      </c>
      <c r="F19" s="14">
        <v>0</v>
      </c>
      <c r="G19" s="14" t="b">
        <v>0</v>
      </c>
      <c r="H19" s="14">
        <v>0</v>
      </c>
    </row>
    <row r="20" spans="1:8" x14ac:dyDescent="0.3">
      <c r="A20" s="11" t="e">
        <f>#REF!</f>
        <v>#REF!</v>
      </c>
      <c r="B20" s="10" t="s">
        <v>119</v>
      </c>
      <c r="C20" s="10" t="s">
        <v>56</v>
      </c>
      <c r="D20" s="14" t="s">
        <v>101</v>
      </c>
      <c r="E20" s="14">
        <v>0</v>
      </c>
      <c r="F20" s="14">
        <v>0</v>
      </c>
      <c r="G20" s="14" t="b">
        <v>0</v>
      </c>
      <c r="H20" s="14">
        <v>0</v>
      </c>
    </row>
    <row r="21" spans="1:8" x14ac:dyDescent="0.3">
      <c r="A21" s="11" t="e">
        <f>#REF!</f>
        <v>#REF!</v>
      </c>
      <c r="B21" s="10" t="s">
        <v>120</v>
      </c>
      <c r="C21" s="10" t="s">
        <v>140</v>
      </c>
      <c r="D21" s="14" t="s">
        <v>101</v>
      </c>
      <c r="E21" s="14">
        <v>0</v>
      </c>
      <c r="F21" s="14">
        <v>0</v>
      </c>
      <c r="G21" s="14" t="b">
        <v>0</v>
      </c>
      <c r="H21" s="14">
        <v>0</v>
      </c>
    </row>
    <row r="22" spans="1:8" x14ac:dyDescent="0.3">
      <c r="A22" s="11" t="e">
        <f>#REF!</f>
        <v>#REF!</v>
      </c>
      <c r="B22" s="10" t="s">
        <v>121</v>
      </c>
      <c r="C22" s="10" t="s">
        <v>60</v>
      </c>
      <c r="D22" s="14" t="s">
        <v>101</v>
      </c>
      <c r="E22" s="14">
        <v>0</v>
      </c>
      <c r="F22" s="14">
        <v>0</v>
      </c>
      <c r="G22" s="14" t="b">
        <v>0</v>
      </c>
      <c r="H22" s="14">
        <v>0</v>
      </c>
    </row>
    <row r="23" spans="1:8" x14ac:dyDescent="0.3">
      <c r="A23" s="11" t="e">
        <f>#REF!</f>
        <v>#REF!</v>
      </c>
      <c r="B23" s="10" t="s">
        <v>122</v>
      </c>
      <c r="C23" s="10" t="s">
        <v>62</v>
      </c>
      <c r="D23" s="14" t="s">
        <v>101</v>
      </c>
      <c r="E23" s="14">
        <v>0</v>
      </c>
      <c r="F23" s="14">
        <v>0</v>
      </c>
      <c r="G23" s="14" t="b">
        <v>0</v>
      </c>
      <c r="H23" s="14">
        <v>0</v>
      </c>
    </row>
    <row r="24" spans="1:8" x14ac:dyDescent="0.3">
      <c r="A24" s="11" t="e">
        <f>#REF!</f>
        <v>#REF!</v>
      </c>
      <c r="B24" s="10" t="s">
        <v>123</v>
      </c>
      <c r="C24" s="10" t="s">
        <v>64</v>
      </c>
      <c r="D24" s="14" t="s">
        <v>101</v>
      </c>
      <c r="E24" s="14">
        <v>0</v>
      </c>
      <c r="F24" s="14">
        <v>0</v>
      </c>
      <c r="G24" s="14" t="b">
        <v>0</v>
      </c>
      <c r="H24" s="14">
        <v>0</v>
      </c>
    </row>
    <row r="25" spans="1:8" x14ac:dyDescent="0.3">
      <c r="A25" s="11" t="e">
        <f>#REF!</f>
        <v>#REF!</v>
      </c>
      <c r="B25" s="10" t="s">
        <v>124</v>
      </c>
      <c r="C25" s="10" t="s">
        <v>66</v>
      </c>
      <c r="D25" s="14" t="s">
        <v>101</v>
      </c>
      <c r="E25" s="14">
        <v>0</v>
      </c>
      <c r="F25" s="14">
        <v>0</v>
      </c>
      <c r="G25" s="14" t="b">
        <v>0</v>
      </c>
      <c r="H25" s="14">
        <v>0</v>
      </c>
    </row>
    <row r="26" spans="1:8" x14ac:dyDescent="0.3">
      <c r="A26" s="11" t="e">
        <f>#REF!</f>
        <v>#REF!</v>
      </c>
      <c r="B26" s="10" t="s">
        <v>125</v>
      </c>
      <c r="C26" s="10" t="s">
        <v>68</v>
      </c>
      <c r="D26" s="14" t="s">
        <v>101</v>
      </c>
      <c r="E26" s="14">
        <v>0</v>
      </c>
      <c r="F26" s="14">
        <v>0</v>
      </c>
      <c r="G26" s="14" t="b">
        <v>0</v>
      </c>
      <c r="H26" s="14">
        <v>0</v>
      </c>
    </row>
    <row r="27" spans="1:8" x14ac:dyDescent="0.3">
      <c r="A27" s="11" t="e">
        <f>#REF!</f>
        <v>#REF!</v>
      </c>
      <c r="B27" s="10" t="s">
        <v>126</v>
      </c>
      <c r="C27" s="10" t="s">
        <v>70</v>
      </c>
      <c r="D27" s="14" t="s">
        <v>101</v>
      </c>
      <c r="E27" s="14">
        <v>0</v>
      </c>
      <c r="F27" s="14">
        <v>0</v>
      </c>
      <c r="G27" s="14" t="b">
        <v>0</v>
      </c>
      <c r="H27" s="14">
        <v>0</v>
      </c>
    </row>
    <row r="28" spans="1:8" x14ac:dyDescent="0.3">
      <c r="A28" s="11" t="e">
        <f>#REF!</f>
        <v>#REF!</v>
      </c>
      <c r="B28" s="10" t="s">
        <v>127</v>
      </c>
      <c r="C28" s="10" t="s">
        <v>72</v>
      </c>
      <c r="D28" s="14" t="s">
        <v>101</v>
      </c>
      <c r="E28" s="14">
        <v>0</v>
      </c>
      <c r="F28" s="14">
        <v>0</v>
      </c>
      <c r="G28" s="14" t="b">
        <v>0</v>
      </c>
      <c r="H28" s="14">
        <v>0</v>
      </c>
    </row>
    <row r="29" spans="1:8" x14ac:dyDescent="0.3">
      <c r="A29" s="11" t="e">
        <f>#REF!</f>
        <v>#REF!</v>
      </c>
      <c r="B29" s="10" t="s">
        <v>128</v>
      </c>
      <c r="C29" s="10" t="s">
        <v>74</v>
      </c>
      <c r="D29" s="14" t="s">
        <v>101</v>
      </c>
      <c r="E29" s="14">
        <v>0</v>
      </c>
      <c r="F29" s="14">
        <v>0</v>
      </c>
      <c r="G29" s="14" t="b">
        <v>0</v>
      </c>
      <c r="H29" s="14">
        <v>0</v>
      </c>
    </row>
    <row r="30" spans="1:8" x14ac:dyDescent="0.3">
      <c r="A30" s="11" t="e">
        <f>-#REF!</f>
        <v>#REF!</v>
      </c>
      <c r="B30" s="10" t="s">
        <v>142</v>
      </c>
      <c r="C30" s="10" t="s">
        <v>143</v>
      </c>
      <c r="D30" s="14" t="s">
        <v>101</v>
      </c>
      <c r="E30" s="14">
        <v>0</v>
      </c>
      <c r="F30" s="14">
        <v>0</v>
      </c>
      <c r="G30" s="14" t="b">
        <v>0</v>
      </c>
      <c r="H30" s="14">
        <v>0</v>
      </c>
    </row>
    <row r="31" spans="1:8" x14ac:dyDescent="0.3">
      <c r="D31" s="14" t="s">
        <v>101</v>
      </c>
      <c r="E31" s="14">
        <v>0</v>
      </c>
      <c r="F31" s="14">
        <v>0</v>
      </c>
      <c r="G31" s="14" t="b">
        <v>0</v>
      </c>
      <c r="H31" s="14">
        <v>0</v>
      </c>
    </row>
    <row r="32" spans="1:8" x14ac:dyDescent="0.3">
      <c r="D32" s="14" t="s">
        <v>101</v>
      </c>
      <c r="E32" s="14">
        <v>0</v>
      </c>
      <c r="F32" s="14">
        <v>0</v>
      </c>
      <c r="G32" s="14" t="b">
        <v>0</v>
      </c>
      <c r="H32" s="14">
        <v>0</v>
      </c>
    </row>
    <row r="33" spans="2:8" x14ac:dyDescent="0.3">
      <c r="B33" s="10"/>
      <c r="C33" s="10"/>
      <c r="D33" s="14" t="s">
        <v>101</v>
      </c>
      <c r="E33" s="14">
        <v>0</v>
      </c>
      <c r="F33" s="14">
        <v>0</v>
      </c>
      <c r="G33" s="14" t="b">
        <v>0</v>
      </c>
      <c r="H33" s="14">
        <v>0</v>
      </c>
    </row>
    <row r="34" spans="2:8" x14ac:dyDescent="0.3">
      <c r="B34" s="10"/>
      <c r="C34" s="10"/>
    </row>
    <row r="35" spans="2:8" x14ac:dyDescent="0.3">
      <c r="B35" s="10"/>
      <c r="C35" s="10"/>
    </row>
    <row r="36" spans="2:8" x14ac:dyDescent="0.3">
      <c r="B36" s="10"/>
      <c r="C36" s="10"/>
    </row>
    <row r="37" spans="2:8" x14ac:dyDescent="0.3">
      <c r="B37" s="10"/>
      <c r="C37" s="10"/>
    </row>
    <row r="38" spans="2:8" x14ac:dyDescent="0.3">
      <c r="B38" s="10"/>
      <c r="C38" s="10"/>
    </row>
    <row r="39" spans="2:8" x14ac:dyDescent="0.3">
      <c r="B39" s="10"/>
      <c r="C39" s="10"/>
    </row>
    <row r="40" spans="2:8" x14ac:dyDescent="0.3">
      <c r="B40" s="10"/>
      <c r="C40" s="10"/>
    </row>
    <row r="41" spans="2:8" x14ac:dyDescent="0.3">
      <c r="B41" s="10"/>
      <c r="C41" s="10"/>
    </row>
    <row r="42" spans="2:8" x14ac:dyDescent="0.3">
      <c r="B42" s="10"/>
      <c r="C42" s="10"/>
    </row>
    <row r="43" spans="2:8" x14ac:dyDescent="0.3">
      <c r="B43" s="10"/>
      <c r="C43" s="10"/>
    </row>
    <row r="44" spans="2:8" x14ac:dyDescent="0.3">
      <c r="B44" s="10"/>
      <c r="C44" s="10"/>
    </row>
    <row r="45" spans="2:8" x14ac:dyDescent="0.3">
      <c r="B45" s="10"/>
      <c r="C45" s="10"/>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Instructions</vt:lpstr>
      <vt:lpstr>CCEA Req</vt:lpstr>
      <vt:lpstr>Paste Copy</vt:lpstr>
      <vt:lpstr>Roll Up</vt:lpstr>
      <vt:lpstr>info Grid</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Ramirez, Jason S</dc:creator>
  <cp:lastModifiedBy>Merry, Nick</cp:lastModifiedBy>
  <cp:lastPrinted>2020-03-20T18:53:52Z</cp:lastPrinted>
  <dcterms:created xsi:type="dcterms:W3CDTF">2020-03-19T17:18:22Z</dcterms:created>
  <dcterms:modified xsi:type="dcterms:W3CDTF">2022-08-01T13:24:22Z</dcterms:modified>
</cp:coreProperties>
</file>