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8\Open Record Evaluations\Next Update\"/>
    </mc:Choice>
  </mc:AlternateContent>
  <bookViews>
    <workbookView xWindow="6300" yWindow="375" windowWidth="21855" windowHeight="13020" tabRatio="814" activeTab="11"/>
  </bookViews>
  <sheets>
    <sheet name="Responses" sheetId="19" r:id="rId1"/>
    <sheet name="Evaluator 1" sheetId="20" r:id="rId2"/>
    <sheet name="Evaluator 2" sheetId="21" r:id="rId3"/>
    <sheet name="Evaluator 3" sheetId="22" r:id="rId4"/>
    <sheet name="Evaluator 4" sheetId="23" r:id="rId5"/>
    <sheet name="Evaluator 5" sheetId="24" r:id="rId6"/>
    <sheet name="Evaluator 6" sheetId="25" r:id="rId7"/>
    <sheet name="Evaluator 7" sheetId="26" r:id="rId8"/>
    <sheet name="Technical Summary" sheetId="4" r:id="rId9"/>
    <sheet name="HUB DEPARTMENT" sheetId="32" r:id="rId10"/>
    <sheet name="Pricing Score Calculation" sheetId="31" r:id="rId11"/>
    <sheet name="Summary" sheetId="28" r:id="rId1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C4" i="28" l="1"/>
  <c r="D4" i="28"/>
  <c r="E4" i="28"/>
  <c r="F4" i="28"/>
  <c r="G4" i="28"/>
  <c r="H4" i="28"/>
  <c r="B4" i="28"/>
  <c r="S18" i="31" l="1"/>
  <c r="W18" i="31"/>
  <c r="V18" i="31"/>
  <c r="U18" i="31"/>
  <c r="Q18" i="31"/>
  <c r="T18" i="31"/>
  <c r="H11" i="26"/>
  <c r="H10" i="26"/>
  <c r="H9" i="26"/>
  <c r="H8" i="26"/>
  <c r="H7" i="26"/>
  <c r="H6" i="26"/>
  <c r="H5" i="26"/>
  <c r="H6" i="25"/>
  <c r="H7" i="25"/>
  <c r="H8" i="25"/>
  <c r="H9" i="25"/>
  <c r="H10" i="25"/>
  <c r="H11" i="25"/>
  <c r="H5" i="25"/>
  <c r="H6" i="24"/>
  <c r="H7" i="24"/>
  <c r="H8" i="24"/>
  <c r="H9" i="24"/>
  <c r="H10" i="24"/>
  <c r="H11" i="24"/>
  <c r="H5" i="24"/>
  <c r="H6" i="23"/>
  <c r="H7" i="23"/>
  <c r="H8" i="23"/>
  <c r="H9" i="23"/>
  <c r="H10" i="23"/>
  <c r="H11" i="23"/>
  <c r="H5" i="23"/>
  <c r="H6" i="22"/>
  <c r="H7" i="22"/>
  <c r="H8" i="22"/>
  <c r="H9" i="22"/>
  <c r="H10" i="22"/>
  <c r="H11" i="22"/>
  <c r="H5" i="22"/>
  <c r="H6" i="21"/>
  <c r="H7" i="21"/>
  <c r="H8" i="21"/>
  <c r="H9" i="21"/>
  <c r="H10" i="21"/>
  <c r="H11" i="21"/>
  <c r="H5" i="21"/>
  <c r="H6" i="20"/>
  <c r="H7" i="20"/>
  <c r="H8" i="20"/>
  <c r="H9" i="20"/>
  <c r="H10" i="20"/>
  <c r="H11" i="20"/>
  <c r="H5" i="20"/>
  <c r="Q75" i="31" l="1"/>
  <c r="R75" i="31"/>
  <c r="S75" i="31"/>
  <c r="T75" i="31"/>
  <c r="U75" i="31"/>
  <c r="V75" i="31"/>
  <c r="W75" i="31"/>
  <c r="Q36" i="31" l="1"/>
  <c r="R36" i="31"/>
  <c r="S36" i="31"/>
  <c r="T36" i="31"/>
  <c r="U36" i="31"/>
  <c r="V36" i="31"/>
  <c r="W36" i="31"/>
  <c r="Q37" i="31"/>
  <c r="R37" i="31"/>
  <c r="S37" i="31"/>
  <c r="T37" i="31"/>
  <c r="U37" i="31"/>
  <c r="V37" i="31"/>
  <c r="W37" i="31"/>
  <c r="Q38" i="31"/>
  <c r="R38" i="31"/>
  <c r="S38" i="31"/>
  <c r="T38" i="31"/>
  <c r="U38" i="31"/>
  <c r="V38" i="31"/>
  <c r="W38" i="31"/>
  <c r="Q39" i="31"/>
  <c r="R39" i="31"/>
  <c r="S39" i="31"/>
  <c r="T39" i="31"/>
  <c r="U39" i="31"/>
  <c r="V39" i="31"/>
  <c r="W39" i="31"/>
  <c r="Q40" i="31"/>
  <c r="R40" i="31"/>
  <c r="S40" i="31"/>
  <c r="T40" i="31"/>
  <c r="U40" i="31"/>
  <c r="V40" i="31"/>
  <c r="W40" i="31"/>
  <c r="Q41" i="31"/>
  <c r="R41" i="31"/>
  <c r="S41" i="31"/>
  <c r="T41" i="31"/>
  <c r="U41" i="31"/>
  <c r="V41" i="31"/>
  <c r="W41" i="31"/>
  <c r="Q42" i="31"/>
  <c r="R42" i="31"/>
  <c r="S42" i="31"/>
  <c r="T42" i="31"/>
  <c r="U42" i="31"/>
  <c r="V42" i="31"/>
  <c r="W42" i="31"/>
  <c r="Q43" i="31"/>
  <c r="R43" i="31"/>
  <c r="S43" i="31"/>
  <c r="T43" i="31"/>
  <c r="U43" i="31"/>
  <c r="V43" i="31"/>
  <c r="W43" i="31"/>
  <c r="Q44" i="31"/>
  <c r="R44" i="31"/>
  <c r="S44" i="31"/>
  <c r="T44" i="31"/>
  <c r="U44" i="31"/>
  <c r="V44" i="31"/>
  <c r="W44" i="31"/>
  <c r="Q45" i="31"/>
  <c r="R45" i="31"/>
  <c r="S45" i="31"/>
  <c r="T45" i="31"/>
  <c r="U45" i="31"/>
  <c r="V45" i="31"/>
  <c r="W45" i="31"/>
  <c r="Q46" i="31"/>
  <c r="R46" i="31"/>
  <c r="S46" i="31"/>
  <c r="T46" i="31"/>
  <c r="U46" i="31"/>
  <c r="V46" i="31"/>
  <c r="W46" i="31"/>
  <c r="Q47" i="31"/>
  <c r="R47" i="31"/>
  <c r="S47" i="31"/>
  <c r="T47" i="31"/>
  <c r="U47" i="31"/>
  <c r="V47" i="31"/>
  <c r="W47" i="31"/>
  <c r="Q48" i="31"/>
  <c r="R48" i="31"/>
  <c r="S48" i="31"/>
  <c r="T48" i="31"/>
  <c r="U48" i="31"/>
  <c r="V48" i="31"/>
  <c r="W48" i="31"/>
  <c r="Q49" i="31"/>
  <c r="R49" i="31"/>
  <c r="S49" i="31"/>
  <c r="T49" i="31"/>
  <c r="U49" i="31"/>
  <c r="V49" i="31"/>
  <c r="W49" i="31"/>
  <c r="W122" i="31" l="1"/>
  <c r="W123" i="31"/>
  <c r="W124" i="31"/>
  <c r="W125" i="31"/>
  <c r="W126" i="31"/>
  <c r="W127" i="31"/>
  <c r="W128" i="31"/>
  <c r="W129" i="31"/>
  <c r="W130" i="31"/>
  <c r="W131" i="31"/>
  <c r="W132" i="31"/>
  <c r="W133" i="31"/>
  <c r="W134" i="31"/>
  <c r="W135" i="31"/>
  <c r="W136" i="31"/>
  <c r="W137" i="31"/>
  <c r="W138" i="31"/>
  <c r="W139" i="31"/>
  <c r="W140" i="31"/>
  <c r="W141" i="31"/>
  <c r="W142" i="31"/>
  <c r="W143" i="31"/>
  <c r="W144" i="31"/>
  <c r="W145" i="31"/>
  <c r="W121"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87" i="31"/>
  <c r="W67" i="31"/>
  <c r="W68" i="31"/>
  <c r="W69" i="31"/>
  <c r="W70" i="31"/>
  <c r="W71" i="31"/>
  <c r="W72" i="31"/>
  <c r="W73" i="31"/>
  <c r="W74" i="31"/>
  <c r="W76" i="31"/>
  <c r="W77" i="31"/>
  <c r="W78" i="31"/>
  <c r="W79" i="31"/>
  <c r="W80" i="31"/>
  <c r="W66" i="31"/>
  <c r="W50" i="31"/>
  <c r="W51" i="31"/>
  <c r="W52" i="31"/>
  <c r="W53" i="31"/>
  <c r="W54" i="31"/>
  <c r="W55" i="31"/>
  <c r="W56" i="31"/>
  <c r="W57" i="31"/>
  <c r="W58" i="31"/>
  <c r="W81" i="31" l="1"/>
  <c r="G15" i="31" s="1"/>
  <c r="W146" i="31"/>
  <c r="W147" i="31" s="1"/>
  <c r="G17" i="31" s="1"/>
  <c r="W116" i="31"/>
  <c r="G16" i="31" s="1"/>
  <c r="W59" i="31"/>
  <c r="G14" i="31" s="1"/>
  <c r="C13" i="31"/>
  <c r="C7" i="31" s="1"/>
  <c r="E13" i="31"/>
  <c r="E7" i="31" s="1"/>
  <c r="H13" i="31"/>
  <c r="B13" i="31"/>
  <c r="B7" i="31" s="1"/>
  <c r="D13" i="31"/>
  <c r="D7" i="31" s="1"/>
  <c r="F13" i="31"/>
  <c r="G18" i="31" l="1"/>
  <c r="G8" i="31" s="1"/>
  <c r="G9" i="31" s="1"/>
  <c r="F7" i="31"/>
  <c r="Q122" i="31" l="1"/>
  <c r="R122" i="31"/>
  <c r="S122" i="31"/>
  <c r="T122" i="31"/>
  <c r="U122" i="31"/>
  <c r="V122" i="31"/>
  <c r="Q123" i="31"/>
  <c r="R123" i="31"/>
  <c r="S123" i="31"/>
  <c r="T123" i="31"/>
  <c r="U123" i="31"/>
  <c r="V123" i="31"/>
  <c r="Q124" i="31"/>
  <c r="R124" i="31"/>
  <c r="S124" i="31"/>
  <c r="T124" i="31"/>
  <c r="U124" i="31"/>
  <c r="V124" i="31"/>
  <c r="Q125" i="31"/>
  <c r="R125" i="31"/>
  <c r="S125" i="31"/>
  <c r="T125" i="31"/>
  <c r="U125" i="31"/>
  <c r="V125" i="31"/>
  <c r="Q126" i="31"/>
  <c r="R126" i="31"/>
  <c r="S126" i="31"/>
  <c r="T126" i="31"/>
  <c r="U126" i="31"/>
  <c r="V126" i="31"/>
  <c r="Q127" i="31"/>
  <c r="R127" i="31"/>
  <c r="S127" i="31"/>
  <c r="T127" i="31"/>
  <c r="U127" i="31"/>
  <c r="V127" i="31"/>
  <c r="Q128" i="31"/>
  <c r="R128" i="31"/>
  <c r="S128" i="31"/>
  <c r="T128" i="31"/>
  <c r="U128" i="31"/>
  <c r="V128" i="31"/>
  <c r="Q129" i="31"/>
  <c r="R129" i="31"/>
  <c r="S129" i="31"/>
  <c r="T129" i="31"/>
  <c r="U129" i="31"/>
  <c r="V129" i="31"/>
  <c r="Q130" i="31"/>
  <c r="R130" i="31"/>
  <c r="S130" i="31"/>
  <c r="T130" i="31"/>
  <c r="U130" i="31"/>
  <c r="V130" i="31"/>
  <c r="Q131" i="31"/>
  <c r="R131" i="31"/>
  <c r="S131" i="31"/>
  <c r="T131" i="31"/>
  <c r="U131" i="31"/>
  <c r="V131" i="31"/>
  <c r="Q132" i="31"/>
  <c r="R132" i="31"/>
  <c r="S132" i="31"/>
  <c r="T132" i="31"/>
  <c r="U132" i="31"/>
  <c r="V132" i="31"/>
  <c r="Q133" i="31"/>
  <c r="R133" i="31"/>
  <c r="S133" i="31"/>
  <c r="T133" i="31"/>
  <c r="U133" i="31"/>
  <c r="V133" i="31"/>
  <c r="Q134" i="31"/>
  <c r="R134" i="31"/>
  <c r="S134" i="31"/>
  <c r="T134" i="31"/>
  <c r="U134" i="31"/>
  <c r="V134" i="31"/>
  <c r="Q135" i="31"/>
  <c r="R135" i="31"/>
  <c r="S135" i="31"/>
  <c r="T135" i="31"/>
  <c r="U135" i="31"/>
  <c r="V135" i="31"/>
  <c r="Q136" i="31"/>
  <c r="R136" i="31"/>
  <c r="S136" i="31"/>
  <c r="T136" i="31"/>
  <c r="U136" i="31"/>
  <c r="V136" i="31"/>
  <c r="Q137" i="31"/>
  <c r="R137" i="31"/>
  <c r="S137" i="31"/>
  <c r="T137" i="31"/>
  <c r="U137" i="31"/>
  <c r="V137" i="31"/>
  <c r="Q138" i="31"/>
  <c r="R138" i="31"/>
  <c r="S138" i="31"/>
  <c r="T138" i="31"/>
  <c r="U138" i="31"/>
  <c r="V138" i="31"/>
  <c r="Q139" i="31"/>
  <c r="R139" i="31"/>
  <c r="S139" i="31"/>
  <c r="T139" i="31"/>
  <c r="U139" i="31"/>
  <c r="V139" i="31"/>
  <c r="Q140" i="31"/>
  <c r="R140" i="31"/>
  <c r="S140" i="31"/>
  <c r="T140" i="31"/>
  <c r="U140" i="31"/>
  <c r="V140" i="31"/>
  <c r="Q141" i="31"/>
  <c r="R141" i="31"/>
  <c r="S141" i="31"/>
  <c r="T141" i="31"/>
  <c r="U141" i="31"/>
  <c r="V141" i="31"/>
  <c r="Q142" i="31"/>
  <c r="R142" i="31"/>
  <c r="S142" i="31"/>
  <c r="T142" i="31"/>
  <c r="U142" i="31"/>
  <c r="V142" i="31"/>
  <c r="Q143" i="31"/>
  <c r="R143" i="31"/>
  <c r="S143" i="31"/>
  <c r="T143" i="31"/>
  <c r="U143" i="31"/>
  <c r="V143" i="31"/>
  <c r="Q144" i="31"/>
  <c r="R144" i="31"/>
  <c r="S144" i="31"/>
  <c r="T144" i="31"/>
  <c r="U144" i="31"/>
  <c r="V144" i="31"/>
  <c r="Q145" i="31"/>
  <c r="R145" i="31"/>
  <c r="S145" i="31"/>
  <c r="T145" i="31"/>
  <c r="U145" i="31"/>
  <c r="V145" i="31"/>
  <c r="V121" i="31"/>
  <c r="U121" i="31"/>
  <c r="T121" i="31"/>
  <c r="S121" i="31"/>
  <c r="R121" i="31"/>
  <c r="Q121" i="31"/>
  <c r="Q147" i="31" l="1"/>
  <c r="C17" i="31" s="1"/>
  <c r="R147" i="31"/>
  <c r="E17" i="31" s="1"/>
  <c r="S147" i="31"/>
  <c r="H17" i="31" s="1"/>
  <c r="T147" i="31"/>
  <c r="B17" i="31" s="1"/>
  <c r="U147" i="31"/>
  <c r="D17" i="31" s="1"/>
  <c r="V147" i="31"/>
  <c r="F17" i="31" s="1"/>
  <c r="R88" i="31"/>
  <c r="S88" i="31"/>
  <c r="T88" i="31"/>
  <c r="U88" i="31"/>
  <c r="V88" i="31"/>
  <c r="R89" i="31"/>
  <c r="S89" i="31"/>
  <c r="T89" i="31"/>
  <c r="U89" i="31"/>
  <c r="V89" i="31"/>
  <c r="R90" i="31"/>
  <c r="S90" i="31"/>
  <c r="T90" i="31"/>
  <c r="U90" i="31"/>
  <c r="V90" i="31"/>
  <c r="R91" i="31"/>
  <c r="S91" i="31"/>
  <c r="T91" i="31"/>
  <c r="U91" i="31"/>
  <c r="V91" i="31"/>
  <c r="R92" i="31"/>
  <c r="S92" i="31"/>
  <c r="T92" i="31"/>
  <c r="U92" i="31"/>
  <c r="V92" i="31"/>
  <c r="R93" i="31"/>
  <c r="S93" i="31"/>
  <c r="T93" i="31"/>
  <c r="U93" i="31"/>
  <c r="V93" i="31"/>
  <c r="R94" i="31"/>
  <c r="S94" i="31"/>
  <c r="T94" i="31"/>
  <c r="U94" i="31"/>
  <c r="V94" i="31"/>
  <c r="R95" i="31"/>
  <c r="S95" i="31"/>
  <c r="T95" i="31"/>
  <c r="U95" i="31"/>
  <c r="V95" i="31"/>
  <c r="R96" i="31"/>
  <c r="S96" i="31"/>
  <c r="T96" i="31"/>
  <c r="U96" i="31"/>
  <c r="V96" i="31"/>
  <c r="R97" i="31"/>
  <c r="S97" i="31"/>
  <c r="T97" i="31"/>
  <c r="U97" i="31"/>
  <c r="V97" i="31"/>
  <c r="R98" i="31"/>
  <c r="S98" i="31"/>
  <c r="T98" i="31"/>
  <c r="U98" i="31"/>
  <c r="V98" i="31"/>
  <c r="R99" i="31"/>
  <c r="S99" i="31"/>
  <c r="T99" i="31"/>
  <c r="U99" i="31"/>
  <c r="V99" i="31"/>
  <c r="R100" i="31"/>
  <c r="S100" i="31"/>
  <c r="T100" i="31"/>
  <c r="U100" i="31"/>
  <c r="V100" i="31"/>
  <c r="R101" i="31"/>
  <c r="S101" i="31"/>
  <c r="T101" i="31"/>
  <c r="U101" i="31"/>
  <c r="V101" i="31"/>
  <c r="R102" i="31"/>
  <c r="S102" i="31"/>
  <c r="T102" i="31"/>
  <c r="U102" i="31"/>
  <c r="V102" i="31"/>
  <c r="R103" i="31"/>
  <c r="S103" i="31"/>
  <c r="T103" i="31"/>
  <c r="U103" i="31"/>
  <c r="V103" i="31"/>
  <c r="R104" i="31"/>
  <c r="S104" i="31"/>
  <c r="T104" i="31"/>
  <c r="U104" i="31"/>
  <c r="V104" i="31"/>
  <c r="R105" i="31"/>
  <c r="S105" i="31"/>
  <c r="T105" i="31"/>
  <c r="U105" i="31"/>
  <c r="V105" i="31"/>
  <c r="R106" i="31"/>
  <c r="S106" i="31"/>
  <c r="T106" i="31"/>
  <c r="U106" i="31"/>
  <c r="V106" i="31"/>
  <c r="R107" i="31"/>
  <c r="S107" i="31"/>
  <c r="T107" i="31"/>
  <c r="U107" i="31"/>
  <c r="V107" i="31"/>
  <c r="R108" i="31"/>
  <c r="S108" i="31"/>
  <c r="T108" i="31"/>
  <c r="U108" i="31"/>
  <c r="V108" i="31"/>
  <c r="R109" i="31"/>
  <c r="S109" i="31"/>
  <c r="T109" i="31"/>
  <c r="U109" i="31"/>
  <c r="V109" i="31"/>
  <c r="R110" i="31"/>
  <c r="S110" i="31"/>
  <c r="T110" i="31"/>
  <c r="U110" i="31"/>
  <c r="V110" i="31"/>
  <c r="R111" i="31"/>
  <c r="S111" i="31"/>
  <c r="T111" i="31"/>
  <c r="U111" i="31"/>
  <c r="V111" i="31"/>
  <c r="R112" i="31"/>
  <c r="S112" i="31"/>
  <c r="T112" i="31"/>
  <c r="U112" i="31"/>
  <c r="V112" i="31"/>
  <c r="R113" i="31"/>
  <c r="S113" i="31"/>
  <c r="T113" i="31"/>
  <c r="U113" i="31"/>
  <c r="V113" i="31"/>
  <c r="R114" i="31"/>
  <c r="S114" i="31"/>
  <c r="T114" i="31"/>
  <c r="U114" i="31"/>
  <c r="V114" i="31"/>
  <c r="R115" i="31"/>
  <c r="S115" i="31"/>
  <c r="T115" i="31"/>
  <c r="U115" i="31"/>
  <c r="V115"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V87" i="31"/>
  <c r="U87" i="31"/>
  <c r="T87" i="31"/>
  <c r="S87" i="31"/>
  <c r="R87" i="31"/>
  <c r="Q87" i="31"/>
  <c r="V67" i="31"/>
  <c r="V68" i="31"/>
  <c r="V69" i="31"/>
  <c r="V70" i="31"/>
  <c r="V71" i="31"/>
  <c r="V72" i="31"/>
  <c r="V73" i="31"/>
  <c r="V74" i="31"/>
  <c r="V76" i="31"/>
  <c r="V77" i="31"/>
  <c r="V78" i="31"/>
  <c r="V79" i="31"/>
  <c r="V80" i="31"/>
  <c r="U70" i="31"/>
  <c r="U71" i="31"/>
  <c r="U72" i="31"/>
  <c r="U73" i="31"/>
  <c r="U74" i="31"/>
  <c r="U76" i="31"/>
  <c r="U77" i="31"/>
  <c r="U78" i="31"/>
  <c r="U79" i="31"/>
  <c r="U80" i="31"/>
  <c r="T70" i="31"/>
  <c r="T71" i="31"/>
  <c r="T72" i="31"/>
  <c r="T73" i="31"/>
  <c r="T74" i="31"/>
  <c r="T76" i="31"/>
  <c r="T77" i="31"/>
  <c r="T78" i="31"/>
  <c r="T79" i="31"/>
  <c r="T80" i="31"/>
  <c r="S70" i="31"/>
  <c r="S71" i="31"/>
  <c r="S72" i="31"/>
  <c r="S73" i="31"/>
  <c r="S74" i="31"/>
  <c r="S76" i="31"/>
  <c r="S77" i="31"/>
  <c r="S78" i="31"/>
  <c r="S79" i="31"/>
  <c r="S80" i="31"/>
  <c r="R70" i="31"/>
  <c r="R71" i="31"/>
  <c r="R72" i="31"/>
  <c r="R73" i="31"/>
  <c r="R74" i="31"/>
  <c r="R76" i="31"/>
  <c r="R77" i="31"/>
  <c r="R78" i="31"/>
  <c r="R79" i="31"/>
  <c r="R80" i="31"/>
  <c r="Q70" i="31"/>
  <c r="Q71" i="31"/>
  <c r="Q72" i="31"/>
  <c r="Q73" i="31"/>
  <c r="Q74" i="31"/>
  <c r="Q76" i="31"/>
  <c r="Q77" i="31"/>
  <c r="Q78" i="31"/>
  <c r="Q79" i="31"/>
  <c r="Q80" i="31"/>
  <c r="U67" i="31"/>
  <c r="U68" i="31"/>
  <c r="U69" i="31"/>
  <c r="T67" i="31"/>
  <c r="T68" i="31"/>
  <c r="T69" i="31"/>
  <c r="S67" i="31"/>
  <c r="S68" i="31"/>
  <c r="S69" i="31"/>
  <c r="R67" i="31"/>
  <c r="R68" i="31"/>
  <c r="R69" i="31"/>
  <c r="V66" i="31"/>
  <c r="U66" i="31"/>
  <c r="T66" i="31"/>
  <c r="S66" i="31"/>
  <c r="R66" i="31"/>
  <c r="Q67" i="31"/>
  <c r="Q68" i="31"/>
  <c r="Q69" i="31"/>
  <c r="Q66" i="31"/>
  <c r="Q116" i="31" l="1"/>
  <c r="C16" i="31" s="1"/>
  <c r="R116" i="31"/>
  <c r="E16" i="31" s="1"/>
  <c r="R81" i="31"/>
  <c r="E15" i="31" s="1"/>
  <c r="S116" i="31"/>
  <c r="H16" i="31" s="1"/>
  <c r="S81" i="31"/>
  <c r="H15" i="31" s="1"/>
  <c r="U116" i="31"/>
  <c r="D16" i="31" s="1"/>
  <c r="T81" i="31"/>
  <c r="B15" i="31" s="1"/>
  <c r="U81" i="31"/>
  <c r="D15" i="31" s="1"/>
  <c r="V116" i="31"/>
  <c r="F16" i="31" s="1"/>
  <c r="T116" i="31"/>
  <c r="B16" i="31" s="1"/>
  <c r="Q81" i="31"/>
  <c r="C15" i="31" s="1"/>
  <c r="V81" i="31"/>
  <c r="F15" i="31" s="1"/>
  <c r="V50" i="31"/>
  <c r="V51" i="31"/>
  <c r="V52" i="31"/>
  <c r="V53" i="31"/>
  <c r="V54" i="31"/>
  <c r="V55" i="31"/>
  <c r="V56" i="31"/>
  <c r="V57" i="31"/>
  <c r="V58" i="31"/>
  <c r="U50" i="31"/>
  <c r="U51" i="31"/>
  <c r="U52" i="31"/>
  <c r="U53" i="31"/>
  <c r="U54" i="31"/>
  <c r="U55" i="31"/>
  <c r="U56" i="31"/>
  <c r="U57" i="31"/>
  <c r="U58" i="31"/>
  <c r="T50" i="31"/>
  <c r="T51" i="31"/>
  <c r="T52" i="31"/>
  <c r="T53" i="31"/>
  <c r="T54" i="31"/>
  <c r="T55" i="31"/>
  <c r="T56" i="31"/>
  <c r="T57" i="31"/>
  <c r="T58" i="31"/>
  <c r="T59" i="31" l="1"/>
  <c r="B14" i="31" s="1"/>
  <c r="B18" i="31" s="1"/>
  <c r="B8" i="31" s="1"/>
  <c r="B9" i="31" s="1"/>
  <c r="V59" i="31"/>
  <c r="F14" i="31" s="1"/>
  <c r="F18" i="31" s="1"/>
  <c r="F8" i="31" s="1"/>
  <c r="F9" i="31" s="1"/>
  <c r="U59" i="31"/>
  <c r="D14" i="31" s="1"/>
  <c r="D18" i="31" s="1"/>
  <c r="D8" i="31" s="1"/>
  <c r="D9" i="31" s="1"/>
  <c r="S50" i="31"/>
  <c r="S51" i="31"/>
  <c r="S52" i="31"/>
  <c r="S53" i="31"/>
  <c r="S54" i="31"/>
  <c r="S55" i="31"/>
  <c r="S56" i="31"/>
  <c r="S57" i="31"/>
  <c r="S58" i="31"/>
  <c r="R50" i="31"/>
  <c r="R51" i="31"/>
  <c r="R52" i="31"/>
  <c r="R53" i="31"/>
  <c r="R54" i="31"/>
  <c r="R55" i="31"/>
  <c r="R56" i="31"/>
  <c r="R57" i="31"/>
  <c r="R58" i="31"/>
  <c r="Q50" i="31"/>
  <c r="Q51" i="31"/>
  <c r="Q52" i="31"/>
  <c r="Q53" i="31"/>
  <c r="Q54" i="31"/>
  <c r="Q55" i="31"/>
  <c r="Q56" i="31"/>
  <c r="Q57" i="31"/>
  <c r="Q58" i="31"/>
  <c r="F10" i="31" l="1"/>
  <c r="F11" i="31" s="1"/>
  <c r="Q59" i="31"/>
  <c r="C14" i="31" s="1"/>
  <c r="D10" i="31"/>
  <c r="D11" i="31" s="1"/>
  <c r="G10" i="31"/>
  <c r="G11" i="31" s="1"/>
  <c r="R59" i="31"/>
  <c r="E14" i="31" s="1"/>
  <c r="E18" i="31" s="1"/>
  <c r="E8" i="31" s="1"/>
  <c r="E9" i="31" s="1"/>
  <c r="E10" i="31" s="1"/>
  <c r="E11" i="31" s="1"/>
  <c r="S59" i="31"/>
  <c r="H14" i="31" s="1"/>
  <c r="H18" i="31" s="1"/>
  <c r="H8" i="31" s="1"/>
  <c r="H9" i="31" s="1"/>
  <c r="H10" i="31" s="1"/>
  <c r="H11" i="31" s="1"/>
  <c r="A7" i="4"/>
  <c r="A8" i="4"/>
  <c r="A9" i="4"/>
  <c r="A10" i="4"/>
  <c r="A11" i="4"/>
  <c r="A7" i="28"/>
  <c r="A8" i="28"/>
  <c r="A9" i="28"/>
  <c r="A10" i="28"/>
  <c r="A11" i="28"/>
  <c r="A7" i="26"/>
  <c r="H7" i="4"/>
  <c r="I7" i="26"/>
  <c r="H7" i="28" s="1"/>
  <c r="A8" i="26"/>
  <c r="H8" i="4"/>
  <c r="I8" i="26"/>
  <c r="H8" i="28" s="1"/>
  <c r="A9" i="26"/>
  <c r="H9" i="4"/>
  <c r="I9" i="26"/>
  <c r="H9" i="28" s="1"/>
  <c r="A10" i="26"/>
  <c r="H10" i="4"/>
  <c r="I10" i="26"/>
  <c r="H10" i="28" s="1"/>
  <c r="A11" i="26"/>
  <c r="H11" i="4"/>
  <c r="I11" i="26"/>
  <c r="H11" i="28" s="1"/>
  <c r="A7" i="25"/>
  <c r="G7" i="4"/>
  <c r="I7" i="25"/>
  <c r="G7" i="28" s="1"/>
  <c r="A8" i="25"/>
  <c r="G8" i="4"/>
  <c r="I8" i="25"/>
  <c r="G8" i="28" s="1"/>
  <c r="A9" i="25"/>
  <c r="G9" i="4"/>
  <c r="I9" i="25"/>
  <c r="G9" i="28" s="1"/>
  <c r="A10" i="25"/>
  <c r="G10" i="4"/>
  <c r="I10" i="25"/>
  <c r="G10" i="28" s="1"/>
  <c r="A11" i="25"/>
  <c r="G11" i="4"/>
  <c r="I11" i="25"/>
  <c r="G11" i="28" s="1"/>
  <c r="A7" i="24"/>
  <c r="F7" i="4"/>
  <c r="I7" i="24"/>
  <c r="F7" i="28" s="1"/>
  <c r="A8" i="24"/>
  <c r="F8" i="4"/>
  <c r="I8" i="24"/>
  <c r="F8" i="28" s="1"/>
  <c r="A9" i="24"/>
  <c r="F9" i="4"/>
  <c r="I9" i="24"/>
  <c r="F9" i="28" s="1"/>
  <c r="A10" i="24"/>
  <c r="F10" i="4"/>
  <c r="I10" i="24"/>
  <c r="F10" i="28" s="1"/>
  <c r="A11" i="24"/>
  <c r="F11" i="4"/>
  <c r="I11" i="24"/>
  <c r="F11" i="28" s="1"/>
  <c r="A7" i="23"/>
  <c r="E7" i="4"/>
  <c r="I7" i="23"/>
  <c r="E7" i="28" s="1"/>
  <c r="A8" i="23"/>
  <c r="E8" i="4"/>
  <c r="I8" i="23"/>
  <c r="E8" i="28" s="1"/>
  <c r="A9" i="23"/>
  <c r="E9" i="4"/>
  <c r="I9" i="23"/>
  <c r="E9" i="28" s="1"/>
  <c r="A10" i="23"/>
  <c r="E10" i="4"/>
  <c r="I10" i="23"/>
  <c r="E10" i="28" s="1"/>
  <c r="A11" i="23"/>
  <c r="E11" i="4"/>
  <c r="I11" i="23"/>
  <c r="E11" i="28" s="1"/>
  <c r="A7" i="22"/>
  <c r="D7" i="4"/>
  <c r="I7" i="22"/>
  <c r="D7" i="28" s="1"/>
  <c r="A8" i="22"/>
  <c r="D8" i="4"/>
  <c r="I8" i="22"/>
  <c r="D8" i="28" s="1"/>
  <c r="A9" i="22"/>
  <c r="D9" i="4"/>
  <c r="I9" i="22"/>
  <c r="D9" i="28" s="1"/>
  <c r="A10" i="22"/>
  <c r="D10" i="4"/>
  <c r="I10" i="22"/>
  <c r="D10" i="28" s="1"/>
  <c r="A11" i="22"/>
  <c r="D11" i="4"/>
  <c r="I11" i="22"/>
  <c r="D11" i="28" s="1"/>
  <c r="A7" i="21"/>
  <c r="C7" i="4"/>
  <c r="I7" i="21"/>
  <c r="C7" i="28" s="1"/>
  <c r="A8" i="21"/>
  <c r="C8" i="4"/>
  <c r="I8" i="21"/>
  <c r="C8" i="28" s="1"/>
  <c r="A9" i="21"/>
  <c r="C9" i="4"/>
  <c r="I9" i="21"/>
  <c r="C9" i="28" s="1"/>
  <c r="A10" i="21"/>
  <c r="C10" i="4"/>
  <c r="I10" i="21"/>
  <c r="C10" i="28" s="1"/>
  <c r="A11" i="21"/>
  <c r="C11" i="4"/>
  <c r="I11" i="21"/>
  <c r="C11" i="28" s="1"/>
  <c r="A7" i="20"/>
  <c r="B7" i="4"/>
  <c r="I7" i="20"/>
  <c r="B7" i="28" s="1"/>
  <c r="A8" i="20"/>
  <c r="B8" i="4"/>
  <c r="I8" i="20"/>
  <c r="B8" i="28" s="1"/>
  <c r="A9" i="20"/>
  <c r="B9" i="4"/>
  <c r="I9" i="20"/>
  <c r="B9" i="28" s="1"/>
  <c r="A10" i="20"/>
  <c r="B10" i="4"/>
  <c r="I10" i="20"/>
  <c r="B10" i="28" s="1"/>
  <c r="A11" i="20"/>
  <c r="B11" i="4"/>
  <c r="I11" i="20"/>
  <c r="B11" i="28" s="1"/>
  <c r="C8" i="31" l="1"/>
  <c r="C9" i="31" s="1"/>
  <c r="C10" i="31" s="1"/>
  <c r="C11" i="31" s="1"/>
  <c r="C18" i="31"/>
  <c r="I7" i="4"/>
  <c r="I11" i="4"/>
  <c r="I9" i="4"/>
  <c r="I8" i="4"/>
  <c r="I10" i="4"/>
  <c r="I8" i="28"/>
  <c r="I10" i="28"/>
  <c r="I7" i="28"/>
  <c r="I9" i="28"/>
  <c r="I11" i="28"/>
  <c r="I6" i="26" l="1"/>
  <c r="H6" i="28" s="1"/>
  <c r="H6" i="4"/>
  <c r="A6" i="26"/>
  <c r="I5" i="26"/>
  <c r="H5" i="28" s="1"/>
  <c r="H5" i="4"/>
  <c r="A5" i="26"/>
  <c r="G6" i="4"/>
  <c r="I6" i="25"/>
  <c r="G6" i="28" s="1"/>
  <c r="A6" i="25"/>
  <c r="G5" i="4"/>
  <c r="I5" i="25"/>
  <c r="G5" i="28" s="1"/>
  <c r="A5" i="25"/>
  <c r="F6" i="4"/>
  <c r="I6" i="24"/>
  <c r="F6" i="28" s="1"/>
  <c r="A6" i="24"/>
  <c r="F5" i="4"/>
  <c r="I5" i="24"/>
  <c r="F5" i="28" s="1"/>
  <c r="A5" i="24"/>
  <c r="I6" i="23"/>
  <c r="E6" i="28" s="1"/>
  <c r="E6" i="4"/>
  <c r="A6" i="23"/>
  <c r="I5" i="23"/>
  <c r="E5" i="28" s="1"/>
  <c r="E5" i="4"/>
  <c r="A5" i="23"/>
  <c r="D6" i="4"/>
  <c r="I6" i="22"/>
  <c r="D6" i="28" s="1"/>
  <c r="A6" i="22"/>
  <c r="D5" i="4"/>
  <c r="I5" i="22"/>
  <c r="D5" i="28" s="1"/>
  <c r="A5" i="22"/>
  <c r="I6" i="21"/>
  <c r="C6" i="28" s="1"/>
  <c r="C6" i="4"/>
  <c r="A6" i="21"/>
  <c r="I5" i="21"/>
  <c r="C5" i="28" s="1"/>
  <c r="C5" i="4"/>
  <c r="A5" i="21"/>
  <c r="I6" i="20"/>
  <c r="B6" i="28" s="1"/>
  <c r="I5" i="20"/>
  <c r="B6" i="4"/>
  <c r="B5" i="4"/>
  <c r="A6" i="28" l="1"/>
  <c r="A6" i="4" l="1"/>
  <c r="A5" i="20"/>
  <c r="A5" i="28"/>
  <c r="A5" i="4"/>
  <c r="A6" i="20"/>
  <c r="A2" i="28"/>
  <c r="A2" i="4"/>
  <c r="A2" i="26"/>
  <c r="A2" i="25"/>
  <c r="A2" i="24"/>
  <c r="A2" i="23"/>
  <c r="A2" i="22"/>
  <c r="A2" i="21"/>
  <c r="A2" i="20"/>
  <c r="B5" i="28" l="1"/>
  <c r="I6" i="4"/>
  <c r="I5" i="28" l="1"/>
  <c r="I6" i="28" l="1"/>
  <c r="J6" i="28" s="1"/>
  <c r="I5" i="4"/>
  <c r="J9" i="28" l="1"/>
  <c r="J10" i="28"/>
  <c r="J11" i="28"/>
  <c r="J8" i="28"/>
  <c r="J7" i="28"/>
  <c r="J5" i="28"/>
  <c r="J5" i="4"/>
  <c r="J8" i="4"/>
  <c r="J11" i="4"/>
  <c r="J9" i="4"/>
  <c r="J7" i="4"/>
  <c r="J10" i="4"/>
  <c r="J6" i="4"/>
</calcChain>
</file>

<file path=xl/sharedStrings.xml><?xml version="1.0" encoding="utf-8"?>
<sst xmlns="http://schemas.openxmlformats.org/spreadsheetml/2006/main" count="480" uniqueCount="152">
  <si>
    <t xml:space="preserve">RESPONDENT SUMMARY </t>
  </si>
  <si>
    <t>Ranking</t>
  </si>
  <si>
    <t>Company/Vendor Name</t>
  </si>
  <si>
    <t>Average Score</t>
  </si>
  <si>
    <t>Company/Vendor Name:</t>
  </si>
  <si>
    <t>Criterion #1</t>
  </si>
  <si>
    <t>Criterion #2</t>
  </si>
  <si>
    <t>Criterion #3</t>
  </si>
  <si>
    <t>Criterion #4</t>
  </si>
  <si>
    <t>Criterion #5</t>
  </si>
  <si>
    <t>Total</t>
  </si>
  <si>
    <t>Best Priced</t>
  </si>
  <si>
    <t>Company</t>
  </si>
  <si>
    <t>Lump Sum Price</t>
  </si>
  <si>
    <t>Difference</t>
  </si>
  <si>
    <t>Scoring</t>
  </si>
  <si>
    <r>
      <t xml:space="preserve">Total
</t>
    </r>
    <r>
      <rPr>
        <b/>
        <sz val="8"/>
        <rFont val="Arial"/>
        <family val="2"/>
      </rPr>
      <t>(technical)</t>
    </r>
  </si>
  <si>
    <t>Criterion #6</t>
  </si>
  <si>
    <t>Hours</t>
  </si>
  <si>
    <t>RFP730-18038 Disaster Restoration and Emergency Recovery</t>
  </si>
  <si>
    <t>A Status Construction</t>
  </si>
  <si>
    <t>American Technologies, Inc</t>
  </si>
  <si>
    <t>Aqua One LLC</t>
  </si>
  <si>
    <t>Blackmon Mooring of Texas</t>
  </si>
  <si>
    <t>Corporate Care</t>
  </si>
  <si>
    <t>Cotton Commercial USA</t>
  </si>
  <si>
    <t>Mooring USA</t>
  </si>
  <si>
    <t>Exhibit B-1:  Disaster Restoration and Recovery Labor Rates</t>
  </si>
  <si>
    <t>Disaster Restoration and Recovery Labor Rates</t>
  </si>
  <si>
    <t>Item</t>
  </si>
  <si>
    <t>Description</t>
  </si>
  <si>
    <t>Unit</t>
  </si>
  <si>
    <t>Rate</t>
  </si>
  <si>
    <t>Program Director</t>
  </si>
  <si>
    <t>Hourly</t>
  </si>
  <si>
    <t>$</t>
  </si>
  <si>
    <t>Restoration Services Managers</t>
  </si>
  <si>
    <t>Project Coordinators or Project Leads</t>
  </si>
  <si>
    <t>Assistant Project Manager</t>
  </si>
  <si>
    <t>Health &amp; Safety Manager</t>
  </si>
  <si>
    <t>Restoration Supervisor</t>
  </si>
  <si>
    <t>Project Auditor</t>
  </si>
  <si>
    <t>Clerical Support</t>
  </si>
  <si>
    <t>Emergency Responder</t>
  </si>
  <si>
    <t>Skilled Labor</t>
  </si>
  <si>
    <t>General Labor</t>
  </si>
  <si>
    <t>Equipment Technician</t>
  </si>
  <si>
    <t>Environmental Consultant</t>
  </si>
  <si>
    <t>Electrician</t>
  </si>
  <si>
    <t>Electrician Helper</t>
  </si>
  <si>
    <t>Welder</t>
  </si>
  <si>
    <t>Certified Mold Remediator</t>
  </si>
  <si>
    <t>Carpenter</t>
  </si>
  <si>
    <t>Painter</t>
  </si>
  <si>
    <t>CDL Driver</t>
  </si>
  <si>
    <t>Resource Coordinator</t>
  </si>
  <si>
    <t>Dry Waller</t>
  </si>
  <si>
    <t>Trade Supervisor</t>
  </si>
  <si>
    <t>Exhibit B-2:  Disaster Restoration and Recovery Equipment Rates</t>
  </si>
  <si>
    <t>Disaster Restoration and Recovery Equipment Rates</t>
  </si>
  <si>
    <t>Drying &amp; Air Filtration Equipment</t>
  </si>
  <si>
    <t>Daily</t>
  </si>
  <si>
    <t xml:space="preserve">$             </t>
  </si>
  <si>
    <t>Dehumidifier –</t>
  </si>
  <si>
    <t>Fan –</t>
  </si>
  <si>
    <t>Scrubber –</t>
  </si>
  <si>
    <t>Desiccant Dehumidification (Pints per 24 hours)</t>
  </si>
  <si>
    <t>Desiccant Dehumidifier</t>
  </si>
  <si>
    <t>Desiccant Accessories</t>
  </si>
  <si>
    <t>Cooling Equipment</t>
  </si>
  <si>
    <t>Power Supply</t>
  </si>
  <si>
    <t>Generator – 60 KW</t>
  </si>
  <si>
    <t>Generator – 75 KW</t>
  </si>
  <si>
    <t>Generator – 125 KW</t>
  </si>
  <si>
    <t>American Technologies, Inc.</t>
  </si>
  <si>
    <t>Exhibit B-3:  Disaster Restoration and Recovery Miscellaneous Equipment Rates</t>
  </si>
  <si>
    <t>Disaster Restoration and Recovery Misc. Equipment Rates</t>
  </si>
  <si>
    <t>Air Duct – Electric Rotary Burst</t>
  </si>
  <si>
    <t>Air Duct – Sweeper</t>
  </si>
  <si>
    <t>Air Duct – Compressor</t>
  </si>
  <si>
    <t>Air Duct – Portable Gas Cleaning System</t>
  </si>
  <si>
    <t>Air Duct – Portable Electric Cleaning System</t>
  </si>
  <si>
    <t>Air Duct – Truck Mounted Cleaning System</t>
  </si>
  <si>
    <t>Air Duct – Video Inspection System</t>
  </si>
  <si>
    <t>Buffer – Floor</t>
  </si>
  <si>
    <t>Carpet/Upholstery – Portable System</t>
  </si>
  <si>
    <t>Carpet/Upholstery – Truck Mount System</t>
  </si>
  <si>
    <t>Cart – Tilt/Demolition</t>
  </si>
  <si>
    <t>Chain Saw</t>
  </si>
  <si>
    <t>Dolly – All Sizes</t>
  </si>
  <si>
    <t>Extraction Unit – Portable</t>
  </si>
  <si>
    <t>Extraction Unit – Truck Mount</t>
  </si>
  <si>
    <t>Fogger – Thermal</t>
  </si>
  <si>
    <t>Fogger – ULV Mister</t>
  </si>
  <si>
    <t>Generator – 10 KW or less</t>
  </si>
  <si>
    <t>Infrared Thermograph Camera</t>
  </si>
  <si>
    <t>Monitors – Air &amp; Surface</t>
  </si>
  <si>
    <t>Ozone Machine</t>
  </si>
  <si>
    <t>Pallet Jack</t>
  </si>
  <si>
    <t>Pump – Electric</t>
  </si>
  <si>
    <t>Vacuum – Floor</t>
  </si>
  <si>
    <t>Vacuum – HEPA</t>
  </si>
  <si>
    <t>Vacuum – Shop</t>
  </si>
  <si>
    <t>Washer – High Pressure 1000-2500 psi</t>
  </si>
  <si>
    <t>Washer – High Pressure 2500-4000 psi</t>
  </si>
  <si>
    <t>Wheel Barrel</t>
  </si>
  <si>
    <t>Exhibit B-5:  Disaster Restoration and Recovery Mobilization Rates</t>
  </si>
  <si>
    <t>Disaster Restoration and Recovery Mobilization Rates</t>
  </si>
  <si>
    <t>Vehicles</t>
  </si>
  <si>
    <t>Car</t>
  </si>
  <si>
    <t>Truck – SUV</t>
  </si>
  <si>
    <t>Truck – ½ Ton</t>
  </si>
  <si>
    <t>Truck – 3/4 Ton</t>
  </si>
  <si>
    <t>Truck – 1 Ton</t>
  </si>
  <si>
    <t>Van – Cargo/Passenger</t>
  </si>
  <si>
    <t>Van – Box 12’ – 16’</t>
  </si>
  <si>
    <t>Van – Box 17’ – 20’</t>
  </si>
  <si>
    <t>Van – 21’ – 24’</t>
  </si>
  <si>
    <t>Trailers</t>
  </si>
  <si>
    <t>Trailer  - Low Boy</t>
  </si>
  <si>
    <t>Trailer  - Flat Bed</t>
  </si>
  <si>
    <t>Trailer  - Dump Bed</t>
  </si>
  <si>
    <t>Trailer  - Enclosed 12’ – 16’</t>
  </si>
  <si>
    <t>Trailer  - Enclosed  17’ – 24’</t>
  </si>
  <si>
    <t>Trailer  - Enclosed 25’ – 32’</t>
  </si>
  <si>
    <t>Freight Carriers</t>
  </si>
  <si>
    <t>Semi – Tractor</t>
  </si>
  <si>
    <t>Trailer – 48’ Float</t>
  </si>
  <si>
    <t>Trailer – 53’ Enclosed</t>
  </si>
  <si>
    <t>Mobile Offices</t>
  </si>
  <si>
    <t>Office Equipment</t>
  </si>
  <si>
    <t>Portable Office Trailer</t>
  </si>
  <si>
    <t>Mobile Office Trailer</t>
  </si>
  <si>
    <t>Mobile Command Center</t>
  </si>
  <si>
    <t>Misc Mobilization Charges</t>
  </si>
  <si>
    <t>Days</t>
  </si>
  <si>
    <t>Total Cost:</t>
  </si>
  <si>
    <t>Lowest Bidder:</t>
  </si>
  <si>
    <t xml:space="preserve">The details for finding the summaries above are included below.  </t>
  </si>
  <si>
    <t xml:space="preserve">Due to the vendors offering a wide variety of products, price was determined by taking products that were unanimously offered by vendors and determining the total price of those unanimous items for each vendor.  This gives the best estimation of pricing for each vendor as a whole rather than trying to compare every specific item price for items that are offered by some vendors and not others.  This is the best method to compare consistent items while also having a score that can be extrapolated to items that are not unanimously offered.  Having a wider/narrower product variety is expected to influence scores in other criteria and thus does not influence the score on pricing.  </t>
  </si>
  <si>
    <t>A-Status Construction</t>
  </si>
  <si>
    <t>American Technologies</t>
  </si>
  <si>
    <t>Blackmon Mooring of Texas, Inc.</t>
  </si>
  <si>
    <t>Checked by: Jack Tenner  4/26/2018</t>
  </si>
  <si>
    <t>Prepared by: Tim Henry 4/26/2018</t>
  </si>
  <si>
    <t>Evaluarot 1</t>
  </si>
  <si>
    <t>Evaluarot 2</t>
  </si>
  <si>
    <t>Evaluarot 3</t>
  </si>
  <si>
    <t>Evaluarot 4</t>
  </si>
  <si>
    <t>Evaluarot 5</t>
  </si>
  <si>
    <t>Evaluarot 6</t>
  </si>
  <si>
    <t>Evaluarot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</si>
</sst>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36" x14ac:knownFonts="1">
    <font>
      <sz val="10"/>
      <name val="Arial"/>
    </font>
    <font>
      <sz val="8"/>
      <name val="Arial"/>
      <family val="2"/>
    </font>
    <font>
      <sz val="12"/>
      <name val="Arial"/>
      <family val="2"/>
    </font>
    <font>
      <b/>
      <sz val="12"/>
      <name val="Arial"/>
      <family val="2"/>
    </font>
    <font>
      <sz val="12"/>
      <name val="Arial"/>
      <family val="2"/>
    </font>
    <font>
      <b/>
      <sz val="12"/>
      <color indexed="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2"/>
      <color rgb="FFFF0000"/>
      <name val="Arial"/>
      <family val="2"/>
    </font>
    <font>
      <b/>
      <sz val="8"/>
      <name val="Arial"/>
      <family val="2"/>
    </font>
    <font>
      <sz val="10"/>
      <color rgb="FFFF0000"/>
      <name val="Arial"/>
      <family val="2"/>
    </font>
    <font>
      <b/>
      <sz val="10"/>
      <color rgb="FFFF0000"/>
      <name val="Arial"/>
      <family val="2"/>
    </font>
    <font>
      <b/>
      <sz val="12"/>
      <color rgb="FFFF0000"/>
      <name val="Arial"/>
      <family val="2"/>
    </font>
    <font>
      <sz val="11"/>
      <name val="Times New Roman"/>
      <family val="1"/>
    </font>
    <font>
      <b/>
      <sz val="11"/>
      <name val="Times New Roman"/>
      <family val="1"/>
    </font>
    <font>
      <b/>
      <u/>
      <sz val="11"/>
      <name val="Times New Roman"/>
      <family val="1"/>
    </font>
    <font>
      <sz val="11"/>
      <color rgb="FFFF0000"/>
      <name val="Times New Roman"/>
      <family val="1"/>
    </font>
    <font>
      <b/>
      <u/>
      <sz val="11"/>
      <color rgb="FFFF0000"/>
      <name val="Times New Roman"/>
      <family val="1"/>
    </font>
  </fonts>
  <fills count="43">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indexed="5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C0D9"/>
        <bgColor indexed="64"/>
      </patternFill>
    </fill>
    <fill>
      <patternFill patternType="solid">
        <fgColor rgb="FFB6DDE8"/>
        <bgColor indexed="64"/>
      </patternFill>
    </fill>
    <fill>
      <patternFill patternType="solid">
        <fgColor rgb="FFFBD4B4"/>
        <bgColor indexed="64"/>
      </patternFill>
    </fill>
    <fill>
      <patternFill patternType="solid">
        <fgColor rgb="FFD6E3BC"/>
        <bgColor indexed="64"/>
      </patternFill>
    </fill>
    <fill>
      <patternFill patternType="solid">
        <fgColor rgb="FFE5B8B7"/>
        <bgColor indexed="64"/>
      </patternFill>
    </fill>
    <fill>
      <patternFill patternType="solid">
        <fgColor rgb="FF8DB3E2"/>
        <bgColor indexed="64"/>
      </patternFill>
    </fill>
    <fill>
      <patternFill patternType="solid">
        <fgColor rgb="FFC4BC96"/>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1"/>
        <bgColor indexed="64"/>
      </patternFill>
    </fill>
    <fill>
      <patternFill patternType="solid">
        <fgColor theme="9"/>
        <bgColor indexed="64"/>
      </patternFill>
    </fill>
  </fills>
  <borders count="42">
    <border>
      <left/>
      <right/>
      <top/>
      <bottom/>
      <diagonal/>
    </border>
    <border>
      <left style="thin">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double">
        <color indexed="64"/>
      </left>
      <right style="thin">
        <color indexed="64"/>
      </right>
      <top style="double">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s>
  <cellStyleXfs count="47">
    <xf numFmtId="0" fontId="0" fillId="0" borderId="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10" fillId="7" borderId="0" applyNumberFormat="0" applyBorder="0" applyAlignment="0" applyProtection="0"/>
    <xf numFmtId="0" fontId="11" fillId="24" borderId="10" applyNumberFormat="0" applyAlignment="0" applyProtection="0"/>
    <xf numFmtId="0" fontId="12" fillId="25" borderId="11" applyNumberFormat="0" applyAlignment="0" applyProtection="0"/>
    <xf numFmtId="0" fontId="13" fillId="0" borderId="0" applyNumberFormat="0" applyFill="0" applyBorder="0" applyAlignment="0" applyProtection="0"/>
    <xf numFmtId="0" fontId="14" fillId="8" borderId="0" applyNumberFormat="0" applyBorder="0" applyAlignment="0" applyProtection="0"/>
    <xf numFmtId="0" fontId="15" fillId="0" borderId="12" applyNumberFormat="0" applyFill="0" applyAlignment="0" applyProtection="0"/>
    <xf numFmtId="0" fontId="16" fillId="0" borderId="13" applyNumberFormat="0" applyFill="0" applyAlignment="0" applyProtection="0"/>
    <xf numFmtId="0" fontId="17" fillId="0" borderId="14" applyNumberFormat="0" applyFill="0" applyAlignment="0" applyProtection="0"/>
    <xf numFmtId="0" fontId="17" fillId="0" borderId="0" applyNumberFormat="0" applyFill="0" applyBorder="0" applyAlignment="0" applyProtection="0"/>
    <xf numFmtId="0" fontId="18" fillId="11" borderId="10" applyNumberFormat="0" applyAlignment="0" applyProtection="0"/>
    <xf numFmtId="0" fontId="19" fillId="0" borderId="15" applyNumberFormat="0" applyFill="0" applyAlignment="0" applyProtection="0"/>
    <xf numFmtId="0" fontId="20" fillId="26" borderId="0" applyNumberFormat="0" applyBorder="0" applyAlignment="0" applyProtection="0"/>
    <xf numFmtId="0" fontId="7" fillId="27" borderId="16" applyNumberFormat="0" applyFont="0" applyAlignment="0" applyProtection="0"/>
    <xf numFmtId="0" fontId="21" fillId="24" borderId="17" applyNumberFormat="0" applyAlignment="0" applyProtection="0"/>
    <xf numFmtId="0" fontId="22" fillId="0" borderId="0" applyNumberFormat="0" applyFill="0" applyBorder="0" applyAlignment="0" applyProtection="0"/>
    <xf numFmtId="0" fontId="23" fillId="0" borderId="18" applyNumberFormat="0" applyFill="0" applyAlignment="0" applyProtection="0"/>
    <xf numFmtId="0" fontId="24" fillId="0" borderId="0" applyNumberFormat="0" applyFill="0" applyBorder="0" applyAlignment="0" applyProtection="0"/>
    <xf numFmtId="0" fontId="7" fillId="27" borderId="16" applyNumberFormat="0" applyFont="0" applyAlignment="0" applyProtection="0"/>
    <xf numFmtId="44" fontId="7" fillId="0" borderId="0" applyFont="0" applyFill="0" applyBorder="0" applyAlignment="0" applyProtection="0"/>
    <xf numFmtId="0" fontId="6" fillId="27" borderId="16" applyNumberFormat="0" applyFont="0" applyAlignment="0" applyProtection="0"/>
    <xf numFmtId="0" fontId="7" fillId="0" borderId="0"/>
    <xf numFmtId="0" fontId="6" fillId="27" borderId="16" applyNumberFormat="0" applyFont="0" applyAlignment="0" applyProtection="0"/>
  </cellStyleXfs>
  <cellXfs count="167">
    <xf numFmtId="0" fontId="0" fillId="0" borderId="0" xfId="0"/>
    <xf numFmtId="0" fontId="2" fillId="0" borderId="0" xfId="0" applyFont="1"/>
    <xf numFmtId="0" fontId="4" fillId="0" borderId="0" xfId="0" applyFont="1"/>
    <xf numFmtId="0" fontId="3" fillId="0" borderId="0" xfId="0" applyFont="1" applyAlignment="1">
      <alignment horizontal="center" vertical="center"/>
    </xf>
    <xf numFmtId="0" fontId="4" fillId="0" borderId="0" xfId="0" applyFont="1" applyBorder="1"/>
    <xf numFmtId="0" fontId="3" fillId="2" borderId="1" xfId="0" applyFont="1" applyFill="1" applyBorder="1" applyAlignment="1">
      <alignment horizontal="center" vertical="center"/>
    </xf>
    <xf numFmtId="0" fontId="3" fillId="0" borderId="2" xfId="0" applyFont="1" applyBorder="1" applyAlignment="1">
      <alignment horizontal="center" vertical="center"/>
    </xf>
    <xf numFmtId="0" fontId="3" fillId="3" borderId="4" xfId="0" applyFont="1" applyFill="1" applyBorder="1" applyAlignment="1">
      <alignment horizontal="center" vertical="center"/>
    </xf>
    <xf numFmtId="0" fontId="2" fillId="0" borderId="0" xfId="0" applyFont="1" applyFill="1"/>
    <xf numFmtId="0" fontId="5" fillId="0" borderId="0" xfId="0" applyFont="1" applyAlignment="1">
      <alignment horizontal="center"/>
    </xf>
    <xf numFmtId="0" fontId="3" fillId="0" borderId="0" xfId="0" applyFont="1" applyFill="1" applyAlignment="1">
      <alignment horizontal="center" vertical="center"/>
    </xf>
    <xf numFmtId="0" fontId="4" fillId="0" borderId="0" xfId="0" applyFont="1" applyFill="1"/>
    <xf numFmtId="0" fontId="2" fillId="0" borderId="6" xfId="0" applyFont="1" applyFill="1" applyBorder="1" applyAlignment="1">
      <alignment horizontal="center"/>
    </xf>
    <xf numFmtId="0" fontId="4" fillId="2" borderId="7" xfId="0" applyFont="1" applyFill="1" applyBorder="1"/>
    <xf numFmtId="0" fontId="3" fillId="5" borderId="8" xfId="0" applyFont="1" applyFill="1" applyBorder="1" applyAlignment="1">
      <alignment horizontal="center" vertical="center" textRotation="90"/>
    </xf>
    <xf numFmtId="0" fontId="3" fillId="0" borderId="8" xfId="0" applyFont="1" applyBorder="1" applyAlignment="1">
      <alignment horizontal="center" vertical="center"/>
    </xf>
    <xf numFmtId="2" fontId="4" fillId="0" borderId="5" xfId="0" applyNumberFormat="1" applyFont="1" applyBorder="1"/>
    <xf numFmtId="2" fontId="2" fillId="0" borderId="5" xfId="0" applyNumberFormat="1" applyFont="1" applyBorder="1"/>
    <xf numFmtId="2" fontId="2" fillId="0" borderId="9" xfId="0" applyNumberFormat="1" applyFont="1" applyBorder="1"/>
    <xf numFmtId="0" fontId="0" fillId="0" borderId="0" xfId="0"/>
    <xf numFmtId="0" fontId="2" fillId="0" borderId="19" xfId="0" applyFont="1" applyBorder="1"/>
    <xf numFmtId="0" fontId="3" fillId="0" borderId="20" xfId="0" applyFont="1" applyBorder="1" applyAlignment="1">
      <alignment horizontal="center" vertical="center"/>
    </xf>
    <xf numFmtId="0" fontId="3" fillId="0" borderId="21" xfId="0" applyFont="1" applyBorder="1" applyAlignment="1">
      <alignment horizontal="center" vertical="center" textRotation="90"/>
    </xf>
    <xf numFmtId="0" fontId="3" fillId="0" borderId="0" xfId="0" applyFont="1" applyAlignment="1">
      <alignment horizontal="center" vertical="center"/>
    </xf>
    <xf numFmtId="0" fontId="2" fillId="0" borderId="9" xfId="0" applyFont="1" applyBorder="1"/>
    <xf numFmtId="0" fontId="3" fillId="5" borderId="23" xfId="0" applyFont="1" applyFill="1" applyBorder="1" applyAlignment="1">
      <alignment horizontal="center" vertical="center" textRotation="90"/>
    </xf>
    <xf numFmtId="0" fontId="3" fillId="0" borderId="23" xfId="0" applyFont="1" applyBorder="1" applyAlignment="1">
      <alignment horizontal="center" vertical="center"/>
    </xf>
    <xf numFmtId="0" fontId="2" fillId="0" borderId="6" xfId="0" applyFont="1" applyFill="1" applyBorder="1" applyAlignment="1">
      <alignment horizontal="left"/>
    </xf>
    <xf numFmtId="2" fontId="2" fillId="0" borderId="24" xfId="0" applyNumberFormat="1" applyFont="1" applyBorder="1"/>
    <xf numFmtId="2" fontId="2" fillId="0" borderId="25" xfId="0" applyNumberFormat="1" applyFont="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xf numFmtId="0" fontId="3" fillId="0" borderId="20" xfId="0" applyFont="1" applyBorder="1" applyAlignment="1">
      <alignment horizontal="center" vertical="center"/>
    </xf>
    <xf numFmtId="0" fontId="3" fillId="0" borderId="21" xfId="0" applyFont="1" applyBorder="1" applyAlignment="1">
      <alignment horizontal="center" vertical="center" textRotation="90"/>
    </xf>
    <xf numFmtId="0" fontId="2" fillId="0" borderId="9" xfId="0" applyFont="1" applyBorder="1"/>
    <xf numFmtId="0" fontId="2" fillId="0" borderId="3" xfId="0" applyFont="1" applyFill="1" applyBorder="1" applyAlignment="1">
      <alignment horizontal="center"/>
    </xf>
    <xf numFmtId="0" fontId="2" fillId="0" borderId="0" xfId="0" applyFont="1" applyBorder="1"/>
    <xf numFmtId="0" fontId="26" fillId="0" borderId="0" xfId="0" applyFont="1"/>
    <xf numFmtId="0" fontId="3" fillId="0" borderId="22" xfId="0" applyFont="1" applyBorder="1" applyAlignment="1">
      <alignment horizontal="center" vertical="center" wrapText="1"/>
    </xf>
    <xf numFmtId="0" fontId="2" fillId="28" borderId="3" xfId="0" applyFont="1" applyFill="1" applyBorder="1" applyAlignment="1">
      <alignment horizontal="center"/>
    </xf>
    <xf numFmtId="0" fontId="0" fillId="0" borderId="0" xfId="0" applyFill="1"/>
    <xf numFmtId="0" fontId="2" fillId="0" borderId="5" xfId="0" applyFont="1" applyBorder="1"/>
    <xf numFmtId="0" fontId="0" fillId="0" borderId="5" xfId="0" applyBorder="1"/>
    <xf numFmtId="0" fontId="25" fillId="0" borderId="5" xfId="0" applyFont="1" applyBorder="1"/>
    <xf numFmtId="0" fontId="0" fillId="0" borderId="25" xfId="0" applyBorder="1"/>
    <xf numFmtId="0" fontId="0" fillId="31" borderId="0" xfId="0" applyFill="1"/>
    <xf numFmtId="0" fontId="28" fillId="0" borderId="0" xfId="0" applyFont="1"/>
    <xf numFmtId="0" fontId="30" fillId="0" borderId="21" xfId="0" applyFont="1" applyBorder="1" applyAlignment="1">
      <alignment horizontal="center" vertical="center" textRotation="90"/>
    </xf>
    <xf numFmtId="2" fontId="26" fillId="0" borderId="0" xfId="0" applyNumberFormat="1" applyFont="1"/>
    <xf numFmtId="2" fontId="26" fillId="0" borderId="5" xfId="0" applyNumberFormat="1" applyFont="1" applyBorder="1"/>
    <xf numFmtId="0" fontId="26" fillId="0" borderId="19" xfId="0" applyFont="1" applyBorder="1"/>
    <xf numFmtId="0" fontId="26" fillId="0" borderId="27" xfId="0" applyFont="1" applyBorder="1"/>
    <xf numFmtId="0" fontId="32" fillId="0" borderId="29"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30" xfId="0" applyFont="1" applyBorder="1" applyAlignment="1">
      <alignment horizontal="justify" vertical="center" wrapText="1"/>
    </xf>
    <xf numFmtId="0" fontId="31" fillId="0" borderId="29" xfId="0" applyFont="1" applyBorder="1" applyAlignment="1">
      <alignment horizontal="center" vertical="center" wrapText="1"/>
    </xf>
    <xf numFmtId="0" fontId="31" fillId="0" borderId="30" xfId="0" applyFont="1" applyBorder="1" applyAlignment="1">
      <alignment horizontal="left" vertical="center" wrapText="1"/>
    </xf>
    <xf numFmtId="0" fontId="31" fillId="0" borderId="30" xfId="0" applyFont="1" applyBorder="1" applyAlignment="1">
      <alignment horizontal="center" vertical="center" wrapText="1"/>
    </xf>
    <xf numFmtId="0" fontId="31" fillId="0" borderId="30" xfId="0" applyFont="1" applyBorder="1" applyAlignment="1">
      <alignment horizontal="justify" vertical="center" wrapText="1"/>
    </xf>
    <xf numFmtId="0" fontId="31" fillId="0" borderId="0" xfId="0" applyFont="1" applyAlignment="1">
      <alignment horizontal="justify" vertical="center"/>
    </xf>
    <xf numFmtId="0" fontId="31" fillId="0" borderId="0" xfId="0" applyFont="1" applyAlignment="1">
      <alignment horizontal="left" vertical="center"/>
    </xf>
    <xf numFmtId="0" fontId="31" fillId="0" borderId="31" xfId="0" applyFont="1" applyBorder="1" applyAlignment="1">
      <alignment horizontal="justify" vertical="center" wrapText="1"/>
    </xf>
    <xf numFmtId="8" fontId="6" fillId="0" borderId="25" xfId="0" applyNumberFormat="1" applyFont="1" applyBorder="1"/>
    <xf numFmtId="0" fontId="0" fillId="41" borderId="5" xfId="0" applyFill="1" applyBorder="1"/>
    <xf numFmtId="8" fontId="6" fillId="40" borderId="25" xfId="0" applyNumberFormat="1" applyFont="1" applyFill="1" applyBorder="1"/>
    <xf numFmtId="0" fontId="0" fillId="0" borderId="36" xfId="0" applyBorder="1"/>
    <xf numFmtId="0" fontId="0" fillId="0" borderId="27" xfId="0" applyBorder="1"/>
    <xf numFmtId="0" fontId="25" fillId="30" borderId="35" xfId="0" applyFont="1" applyFill="1" applyBorder="1" applyAlignment="1">
      <alignment horizontal="center" wrapText="1"/>
    </xf>
    <xf numFmtId="0" fontId="25" fillId="30" borderId="34" xfId="0" applyFont="1" applyFill="1" applyBorder="1" applyAlignment="1">
      <alignment horizontal="center" wrapText="1"/>
    </xf>
    <xf numFmtId="0" fontId="0" fillId="41" borderId="36" xfId="0" applyFill="1" applyBorder="1"/>
    <xf numFmtId="0" fontId="0" fillId="41" borderId="0" xfId="0" applyFill="1"/>
    <xf numFmtId="0" fontId="0" fillId="30" borderId="34" xfId="0" applyFill="1" applyBorder="1"/>
    <xf numFmtId="0" fontId="25" fillId="30" borderId="28" xfId="0" applyFont="1" applyFill="1" applyBorder="1" applyAlignment="1">
      <alignment horizontal="center" wrapText="1"/>
    </xf>
    <xf numFmtId="0" fontId="0" fillId="41" borderId="25" xfId="0" applyFill="1" applyBorder="1"/>
    <xf numFmtId="0" fontId="0" fillId="41" borderId="27" xfId="0" applyFill="1" applyBorder="1"/>
    <xf numFmtId="8" fontId="0" fillId="0" borderId="25" xfId="0" applyNumberFormat="1" applyBorder="1"/>
    <xf numFmtId="8" fontId="25" fillId="0" borderId="0" xfId="0" applyNumberFormat="1" applyFont="1"/>
    <xf numFmtId="8" fontId="0" fillId="0" borderId="5" xfId="0" applyNumberFormat="1" applyBorder="1"/>
    <xf numFmtId="8" fontId="0" fillId="41" borderId="5" xfId="0" applyNumberFormat="1" applyFill="1" applyBorder="1"/>
    <xf numFmtId="8" fontId="0" fillId="0" borderId="0" xfId="0" applyNumberFormat="1"/>
    <xf numFmtId="0" fontId="25" fillId="0" borderId="0" xfId="0" applyFont="1"/>
    <xf numFmtId="0" fontId="25" fillId="29" borderId="5" xfId="0" applyFont="1" applyFill="1" applyBorder="1"/>
    <xf numFmtId="0" fontId="25" fillId="29" borderId="5" xfId="0" applyFont="1" applyFill="1" applyBorder="1" applyAlignment="1">
      <alignment wrapText="1"/>
    </xf>
    <xf numFmtId="8" fontId="25" fillId="0" borderId="5" xfId="0" applyNumberFormat="1" applyFont="1" applyBorder="1"/>
    <xf numFmtId="0" fontId="29" fillId="0" borderId="5" xfId="0" applyFont="1" applyBorder="1"/>
    <xf numFmtId="0" fontId="26" fillId="0" borderId="5" xfId="0" applyFont="1" applyBorder="1"/>
    <xf numFmtId="8" fontId="6" fillId="0" borderId="27" xfId="0" applyNumberFormat="1" applyFont="1" applyBorder="1"/>
    <xf numFmtId="8" fontId="0" fillId="0" borderId="27" xfId="0" applyNumberFormat="1" applyBorder="1"/>
    <xf numFmtId="0" fontId="25" fillId="30" borderId="5" xfId="0" applyFont="1" applyFill="1" applyBorder="1" applyAlignment="1">
      <alignment horizontal="center" wrapText="1"/>
    </xf>
    <xf numFmtId="8" fontId="6" fillId="0" borderId="5" xfId="0" applyNumberFormat="1" applyFont="1" applyBorder="1"/>
    <xf numFmtId="8" fontId="6" fillId="41" borderId="5" xfId="0" applyNumberFormat="1" applyFont="1" applyFill="1" applyBorder="1"/>
    <xf numFmtId="2" fontId="2" fillId="0" borderId="24" xfId="0" applyNumberFormat="1" applyFont="1" applyFill="1" applyBorder="1"/>
    <xf numFmtId="2" fontId="2" fillId="0" borderId="25" xfId="0" applyNumberFormat="1" applyFont="1" applyFill="1" applyBorder="1"/>
    <xf numFmtId="2" fontId="2" fillId="0" borderId="26" xfId="0" applyNumberFormat="1" applyFont="1" applyFill="1" applyBorder="1"/>
    <xf numFmtId="0" fontId="2" fillId="0" borderId="3" xfId="0" applyFont="1" applyFill="1" applyBorder="1"/>
    <xf numFmtId="0" fontId="25" fillId="0" borderId="5" xfId="0" applyFont="1" applyBorder="1" applyAlignment="1">
      <alignment horizontal="center" wrapText="1"/>
    </xf>
    <xf numFmtId="8" fontId="6" fillId="0" borderId="25" xfId="0" applyNumberFormat="1" applyFont="1" applyFill="1" applyBorder="1"/>
    <xf numFmtId="0" fontId="2" fillId="31" borderId="6" xfId="0" applyFont="1" applyFill="1" applyBorder="1" applyAlignment="1">
      <alignment horizontal="left"/>
    </xf>
    <xf numFmtId="2" fontId="2" fillId="31" borderId="24" xfId="0" applyNumberFormat="1" applyFont="1" applyFill="1" applyBorder="1"/>
    <xf numFmtId="2" fontId="2" fillId="31" borderId="25" xfId="0" applyNumberFormat="1" applyFont="1" applyFill="1" applyBorder="1"/>
    <xf numFmtId="2" fontId="2" fillId="31" borderId="26" xfId="0" applyNumberFormat="1" applyFont="1" applyFill="1" applyBorder="1"/>
    <xf numFmtId="0" fontId="2" fillId="31" borderId="3" xfId="0" applyFont="1" applyFill="1" applyBorder="1"/>
    <xf numFmtId="2" fontId="2" fillId="0" borderId="9" xfId="0" applyNumberFormat="1" applyFont="1" applyFill="1" applyBorder="1"/>
    <xf numFmtId="0" fontId="2" fillId="0" borderId="9" xfId="0" applyFont="1" applyFill="1" applyBorder="1"/>
    <xf numFmtId="0" fontId="26" fillId="0" borderId="27" xfId="0" applyFont="1" applyFill="1" applyBorder="1"/>
    <xf numFmtId="0" fontId="2" fillId="0" borderId="5" xfId="0" applyFont="1" applyFill="1" applyBorder="1"/>
    <xf numFmtId="2" fontId="26" fillId="0" borderId="5" xfId="0" applyNumberFormat="1" applyFont="1" applyFill="1" applyBorder="1"/>
    <xf numFmtId="0" fontId="2" fillId="41" borderId="5" xfId="0" applyFont="1" applyFill="1" applyBorder="1"/>
    <xf numFmtId="0" fontId="2" fillId="41" borderId="40" xfId="0" applyFont="1" applyFill="1" applyBorder="1"/>
    <xf numFmtId="0" fontId="0" fillId="0" borderId="0" xfId="0"/>
    <xf numFmtId="0" fontId="3" fillId="0" borderId="21" xfId="0" applyFont="1" applyBorder="1" applyAlignment="1">
      <alignment horizontal="center" vertical="center" textRotation="90"/>
    </xf>
    <xf numFmtId="0" fontId="2" fillId="0" borderId="9" xfId="0" applyFont="1" applyBorder="1"/>
    <xf numFmtId="0" fontId="2" fillId="0" borderId="0" xfId="0" applyFont="1" applyBorder="1"/>
    <xf numFmtId="0" fontId="3" fillId="42" borderId="0" xfId="0" applyFont="1" applyFill="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 fillId="28" borderId="5" xfId="0" applyFont="1" applyFill="1" applyBorder="1" applyAlignment="1">
      <alignment horizontal="center"/>
    </xf>
    <xf numFmtId="0" fontId="3" fillId="0" borderId="0" xfId="0" applyFont="1" applyFill="1" applyAlignment="1">
      <alignment horizontal="center" vertical="center"/>
    </xf>
    <xf numFmtId="0" fontId="30" fillId="0" borderId="21" xfId="0" applyFont="1" applyBorder="1" applyAlignment="1">
      <alignment horizontal="center" vertical="center" textRotation="90"/>
    </xf>
    <xf numFmtId="0" fontId="26" fillId="0" borderId="5" xfId="0" applyFont="1" applyBorder="1"/>
    <xf numFmtId="0" fontId="6" fillId="0" borderId="0" xfId="0" applyFont="1" applyBorder="1" applyAlignment="1">
      <alignment vertical="top" wrapText="1"/>
    </xf>
    <xf numFmtId="0" fontId="3" fillId="0" borderId="0" xfId="0" applyFont="1" applyAlignment="1">
      <alignment horizontal="center"/>
    </xf>
    <xf numFmtId="0" fontId="0" fillId="0" borderId="0" xfId="0" applyAlignment="1">
      <alignment horizontal="center"/>
    </xf>
    <xf numFmtId="0" fontId="3" fillId="4" borderId="0" xfId="0" applyFont="1" applyFill="1" applyAlignment="1">
      <alignment horizontal="center" vertical="center" wrapText="1"/>
    </xf>
    <xf numFmtId="0" fontId="0" fillId="0" borderId="0" xfId="0" applyAlignment="1">
      <alignment horizontal="center" vertical="center" wrapText="1"/>
    </xf>
    <xf numFmtId="0" fontId="31" fillId="37" borderId="35" xfId="0" applyFont="1" applyFill="1" applyBorder="1" applyAlignment="1">
      <alignment horizontal="center" vertical="center" wrapText="1"/>
    </xf>
    <xf numFmtId="0" fontId="31" fillId="37" borderId="34" xfId="0" applyFont="1" applyFill="1" applyBorder="1" applyAlignment="1">
      <alignment horizontal="center" vertical="center" wrapText="1"/>
    </xf>
    <xf numFmtId="0" fontId="31" fillId="37" borderId="28" xfId="0" applyFont="1" applyFill="1" applyBorder="1" applyAlignment="1">
      <alignment horizontal="center" vertical="center" wrapText="1"/>
    </xf>
    <xf numFmtId="0" fontId="31" fillId="38" borderId="35" xfId="0" applyFont="1" applyFill="1" applyBorder="1" applyAlignment="1">
      <alignment horizontal="center" vertical="center" wrapText="1"/>
    </xf>
    <xf numFmtId="0" fontId="31" fillId="38" borderId="34" xfId="0" applyFont="1" applyFill="1" applyBorder="1" applyAlignment="1">
      <alignment horizontal="center" vertical="center" wrapText="1"/>
    </xf>
    <xf numFmtId="0" fontId="31" fillId="38" borderId="28" xfId="0" applyFont="1" applyFill="1" applyBorder="1" applyAlignment="1">
      <alignment horizontal="center" vertical="center" wrapText="1"/>
    </xf>
    <xf numFmtId="0" fontId="32" fillId="0" borderId="35"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28" xfId="0" applyFont="1" applyBorder="1" applyAlignment="1">
      <alignment horizontal="center" vertical="center" wrapText="1"/>
    </xf>
    <xf numFmtId="0" fontId="31" fillId="32" borderId="35" xfId="0" applyFont="1" applyFill="1" applyBorder="1" applyAlignment="1">
      <alignment horizontal="center" vertical="center" wrapText="1"/>
    </xf>
    <xf numFmtId="0" fontId="31" fillId="32" borderId="34" xfId="0" applyFont="1" applyFill="1" applyBorder="1" applyAlignment="1">
      <alignment horizontal="center" vertical="center" wrapText="1"/>
    </xf>
    <xf numFmtId="0" fontId="31" fillId="32" borderId="28" xfId="0" applyFont="1" applyFill="1" applyBorder="1" applyAlignment="1">
      <alignment horizontal="center" vertical="center" wrapText="1"/>
    </xf>
    <xf numFmtId="0" fontId="31" fillId="33" borderId="35" xfId="0" applyFont="1" applyFill="1" applyBorder="1" applyAlignment="1">
      <alignment horizontal="center" vertical="center" wrapText="1"/>
    </xf>
    <xf numFmtId="0" fontId="31" fillId="33" borderId="34" xfId="0" applyFont="1" applyFill="1" applyBorder="1" applyAlignment="1">
      <alignment horizontal="center" vertical="center" wrapText="1"/>
    </xf>
    <xf numFmtId="0" fontId="31" fillId="33" borderId="28" xfId="0" applyFont="1" applyFill="1" applyBorder="1" applyAlignment="1">
      <alignment horizontal="center" vertical="center" wrapText="1"/>
    </xf>
    <xf numFmtId="0" fontId="31" fillId="0" borderId="32"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2" xfId="0" applyFont="1" applyBorder="1" applyAlignment="1">
      <alignment horizontal="justify" vertical="center" wrapText="1"/>
    </xf>
    <xf numFmtId="0" fontId="31" fillId="0" borderId="29" xfId="0" applyFont="1" applyBorder="1" applyAlignment="1">
      <alignment horizontal="justify" vertical="center" wrapText="1"/>
    </xf>
    <xf numFmtId="0" fontId="31" fillId="39" borderId="35" xfId="0" applyFont="1" applyFill="1" applyBorder="1" applyAlignment="1">
      <alignment horizontal="center" vertical="center" wrapText="1"/>
    </xf>
    <xf numFmtId="0" fontId="31" fillId="39" borderId="34" xfId="0" applyFont="1" applyFill="1" applyBorder="1" applyAlignment="1">
      <alignment horizontal="center" vertical="center" wrapText="1"/>
    </xf>
    <xf numFmtId="0" fontId="31" fillId="39" borderId="28" xfId="0" applyFont="1" applyFill="1" applyBorder="1" applyAlignment="1">
      <alignment horizontal="center" vertical="center" wrapText="1"/>
    </xf>
    <xf numFmtId="0" fontId="31" fillId="36" borderId="35" xfId="0" applyFont="1" applyFill="1" applyBorder="1" applyAlignment="1">
      <alignment horizontal="center" vertical="center" wrapText="1"/>
    </xf>
    <xf numFmtId="0" fontId="31" fillId="36" borderId="34" xfId="0" applyFont="1" applyFill="1" applyBorder="1" applyAlignment="1">
      <alignment horizontal="center" vertical="center" wrapText="1"/>
    </xf>
    <xf numFmtId="0" fontId="31" fillId="36" borderId="28" xfId="0" applyFont="1" applyFill="1" applyBorder="1" applyAlignment="1">
      <alignment horizontal="center" vertical="center" wrapText="1"/>
    </xf>
    <xf numFmtId="0" fontId="33" fillId="0" borderId="33" xfId="0" applyFont="1" applyBorder="1" applyAlignment="1">
      <alignment horizontal="justify" vertical="center"/>
    </xf>
    <xf numFmtId="0" fontId="0" fillId="0" borderId="33" xfId="0" applyBorder="1" applyAlignment="1"/>
    <xf numFmtId="0" fontId="31" fillId="34" borderId="35" xfId="0" applyFont="1" applyFill="1" applyBorder="1" applyAlignment="1">
      <alignment horizontal="center" vertical="center" wrapText="1"/>
    </xf>
    <xf numFmtId="0" fontId="31" fillId="34" borderId="34" xfId="0" applyFont="1" applyFill="1" applyBorder="1" applyAlignment="1">
      <alignment horizontal="center" vertical="center" wrapText="1"/>
    </xf>
    <xf numFmtId="0" fontId="31" fillId="34" borderId="28" xfId="0" applyFont="1" applyFill="1" applyBorder="1" applyAlignment="1">
      <alignment horizontal="center" vertical="center" wrapText="1"/>
    </xf>
    <xf numFmtId="0" fontId="31" fillId="35" borderId="35" xfId="0" applyFont="1" applyFill="1" applyBorder="1" applyAlignment="1">
      <alignment horizontal="center" vertical="center" wrapText="1"/>
    </xf>
    <xf numFmtId="0" fontId="31" fillId="35" borderId="34" xfId="0" applyFont="1" applyFill="1" applyBorder="1" applyAlignment="1">
      <alignment horizontal="center" vertical="center" wrapText="1"/>
    </xf>
    <xf numFmtId="0" fontId="31" fillId="35" borderId="28" xfId="0" applyFont="1" applyFill="1" applyBorder="1" applyAlignment="1">
      <alignment horizontal="center" vertical="center" wrapText="1"/>
    </xf>
    <xf numFmtId="0" fontId="34" fillId="0" borderId="37" xfId="0" applyFont="1" applyBorder="1" applyAlignment="1">
      <alignment horizontal="left" vertical="top" wrapText="1"/>
    </xf>
    <xf numFmtId="0" fontId="35" fillId="0" borderId="37" xfId="0" applyFont="1" applyBorder="1" applyAlignment="1">
      <alignment horizontal="left" vertical="top" wrapText="1"/>
    </xf>
    <xf numFmtId="0" fontId="35" fillId="0" borderId="0" xfId="0" applyFont="1" applyBorder="1" applyAlignment="1">
      <alignment horizontal="left" vertical="top" wrapText="1"/>
    </xf>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urrency 2" xfId="43"/>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45"/>
    <cellStyle name="Note 2" xfId="42"/>
    <cellStyle name="Note 2 2" xfId="46"/>
    <cellStyle name="Note 3" xfId="37"/>
    <cellStyle name="Note 4" xfId="44"/>
    <cellStyle name="Output 2" xfId="38"/>
    <cellStyle name="Title 2" xfId="39"/>
    <cellStyle name="Total 2" xfId="40"/>
    <cellStyle name="Warning Text 2" xfId="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workbookViewId="0">
      <selection activeCell="G10" sqref="G10"/>
    </sheetView>
  </sheetViews>
  <sheetFormatPr defaultRowHeight="12.75" x14ac:dyDescent="0.2"/>
  <cols>
    <col min="1" max="1" width="75.28515625" bestFit="1" customWidth="1"/>
  </cols>
  <sheetData>
    <row r="2" spans="1:4" ht="15.75" x14ac:dyDescent="0.25">
      <c r="A2" s="9" t="s">
        <v>19</v>
      </c>
    </row>
    <row r="3" spans="1:4" ht="13.5" thickBot="1" x14ac:dyDescent="0.25"/>
    <row r="4" spans="1:4" ht="26.25" customHeight="1" thickTop="1" x14ac:dyDescent="0.2">
      <c r="A4" s="7" t="s">
        <v>2</v>
      </c>
    </row>
    <row r="5" spans="1:4" s="1" customFormat="1" ht="15" x14ac:dyDescent="0.2">
      <c r="A5" s="44" t="s">
        <v>20</v>
      </c>
      <c r="C5" s="8"/>
      <c r="D5" s="8"/>
    </row>
    <row r="6" spans="1:4" s="1" customFormat="1" ht="15" x14ac:dyDescent="0.2">
      <c r="A6" s="44" t="s">
        <v>21</v>
      </c>
    </row>
    <row r="7" spans="1:4" ht="15" x14ac:dyDescent="0.2">
      <c r="A7" s="44" t="s">
        <v>22</v>
      </c>
    </row>
    <row r="8" spans="1:4" ht="15" x14ac:dyDescent="0.2">
      <c r="A8" s="44" t="s">
        <v>23</v>
      </c>
    </row>
    <row r="9" spans="1:4" ht="15" x14ac:dyDescent="0.2">
      <c r="A9" s="44" t="s">
        <v>24</v>
      </c>
    </row>
    <row r="10" spans="1:4" ht="15" x14ac:dyDescent="0.2">
      <c r="A10" s="44" t="s">
        <v>25</v>
      </c>
    </row>
    <row r="11" spans="1:4" ht="15" x14ac:dyDescent="0.2">
      <c r="A11" s="44" t="s">
        <v>26</v>
      </c>
    </row>
  </sheetData>
  <phoneticPr fontId="1" type="noConversion"/>
  <pageMargins left="0.5" right="0.5" top="1" bottom="1" header="0.5" footer="0.5"/>
  <pageSetup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M20" sqref="M20"/>
    </sheetView>
  </sheetViews>
  <sheetFormatPr defaultRowHeight="12.75" x14ac:dyDescent="0.2"/>
  <cols>
    <col min="1" max="1" width="32.7109375" customWidth="1"/>
  </cols>
  <sheetData>
    <row r="1" spans="1:9" ht="15.75" x14ac:dyDescent="0.25">
      <c r="A1" s="127" t="s">
        <v>0</v>
      </c>
      <c r="B1" s="128"/>
      <c r="C1" s="128"/>
      <c r="D1" s="128"/>
      <c r="E1" s="128"/>
      <c r="F1" s="128"/>
      <c r="G1" s="128"/>
      <c r="H1" s="128"/>
      <c r="I1" s="128"/>
    </row>
    <row r="2" spans="1:9" x14ac:dyDescent="0.2">
      <c r="A2" s="129" t="s">
        <v>19</v>
      </c>
      <c r="B2" s="130"/>
      <c r="C2" s="130"/>
      <c r="D2" s="130"/>
      <c r="E2" s="130"/>
      <c r="F2" s="130"/>
      <c r="G2" s="130"/>
      <c r="H2" s="130"/>
      <c r="I2" s="130"/>
    </row>
    <row r="3" spans="1:9" ht="15.75" thickBot="1" x14ac:dyDescent="0.25">
      <c r="A3" s="114"/>
      <c r="B3" s="114"/>
      <c r="C3" s="114"/>
      <c r="D3" s="114"/>
      <c r="E3" s="114"/>
      <c r="F3" s="114"/>
      <c r="G3" s="114"/>
      <c r="H3" s="114"/>
      <c r="I3" s="117"/>
    </row>
    <row r="4" spans="1:9" ht="75" thickTop="1" thickBot="1" x14ac:dyDescent="0.25">
      <c r="A4" s="121" t="s">
        <v>4</v>
      </c>
      <c r="B4" s="115" t="s">
        <v>5</v>
      </c>
      <c r="C4" s="115" t="s">
        <v>6</v>
      </c>
      <c r="D4" s="115" t="s">
        <v>7</v>
      </c>
      <c r="E4" s="115" t="s">
        <v>8</v>
      </c>
      <c r="F4" s="115" t="s">
        <v>9</v>
      </c>
      <c r="G4" s="124" t="s">
        <v>17</v>
      </c>
      <c r="H4" s="119" t="s">
        <v>10</v>
      </c>
      <c r="I4" s="120"/>
    </row>
    <row r="5" spans="1:9" ht="16.5" thickTop="1" x14ac:dyDescent="0.2">
      <c r="A5" s="122" t="s">
        <v>140</v>
      </c>
      <c r="B5" s="113">
        <v>0</v>
      </c>
      <c r="C5" s="112">
        <v>0</v>
      </c>
      <c r="D5" s="112">
        <v>0</v>
      </c>
      <c r="E5" s="112">
        <v>0</v>
      </c>
      <c r="F5" s="112">
        <v>0</v>
      </c>
      <c r="G5" s="125">
        <v>8</v>
      </c>
      <c r="H5" s="116">
        <v>8</v>
      </c>
      <c r="I5" s="118">
        <v>1</v>
      </c>
    </row>
    <row r="6" spans="1:9" ht="15.75" x14ac:dyDescent="0.2">
      <c r="A6" s="122" t="s">
        <v>141</v>
      </c>
      <c r="B6" s="113">
        <v>0</v>
      </c>
      <c r="C6" s="112">
        <v>0</v>
      </c>
      <c r="D6" s="112">
        <v>0</v>
      </c>
      <c r="E6" s="112">
        <v>0</v>
      </c>
      <c r="F6" s="112">
        <v>0</v>
      </c>
      <c r="G6" s="125">
        <v>10</v>
      </c>
      <c r="H6" s="116">
        <v>10</v>
      </c>
      <c r="I6" s="123">
        <v>2</v>
      </c>
    </row>
    <row r="7" spans="1:9" ht="15.75" x14ac:dyDescent="0.2">
      <c r="A7" s="122" t="s">
        <v>22</v>
      </c>
      <c r="B7" s="113">
        <v>0</v>
      </c>
      <c r="C7" s="112">
        <v>0</v>
      </c>
      <c r="D7" s="112">
        <v>0</v>
      </c>
      <c r="E7" s="112">
        <v>0</v>
      </c>
      <c r="F7" s="112">
        <v>0</v>
      </c>
      <c r="G7" s="125">
        <v>2</v>
      </c>
      <c r="H7" s="116">
        <v>2</v>
      </c>
      <c r="I7" s="118">
        <v>3</v>
      </c>
    </row>
    <row r="8" spans="1:9" ht="15.75" x14ac:dyDescent="0.2">
      <c r="A8" s="122" t="s">
        <v>142</v>
      </c>
      <c r="B8" s="113">
        <v>0</v>
      </c>
      <c r="C8" s="112">
        <v>0</v>
      </c>
      <c r="D8" s="112">
        <v>0</v>
      </c>
      <c r="E8" s="112">
        <v>0</v>
      </c>
      <c r="F8" s="112">
        <v>0</v>
      </c>
      <c r="G8" s="125">
        <v>2</v>
      </c>
      <c r="H8" s="116">
        <v>2</v>
      </c>
      <c r="I8" s="123">
        <v>4</v>
      </c>
    </row>
    <row r="9" spans="1:9" ht="15.75" x14ac:dyDescent="0.2">
      <c r="A9" s="122" t="s">
        <v>24</v>
      </c>
      <c r="B9" s="113">
        <v>0</v>
      </c>
      <c r="C9" s="112">
        <v>0</v>
      </c>
      <c r="D9" s="112">
        <v>0</v>
      </c>
      <c r="E9" s="112">
        <v>0</v>
      </c>
      <c r="F9" s="112">
        <v>0</v>
      </c>
      <c r="G9" s="125">
        <v>2</v>
      </c>
      <c r="H9" s="116">
        <v>2</v>
      </c>
      <c r="I9" s="118">
        <v>5</v>
      </c>
    </row>
    <row r="10" spans="1:9" ht="15.75" x14ac:dyDescent="0.2">
      <c r="A10" s="122" t="s">
        <v>25</v>
      </c>
      <c r="B10" s="113">
        <v>0</v>
      </c>
      <c r="C10" s="112">
        <v>0</v>
      </c>
      <c r="D10" s="112">
        <v>0</v>
      </c>
      <c r="E10" s="112">
        <v>0</v>
      </c>
      <c r="F10" s="112">
        <v>0</v>
      </c>
      <c r="G10" s="125">
        <v>7</v>
      </c>
      <c r="H10" s="116">
        <v>7</v>
      </c>
      <c r="I10" s="123">
        <v>6</v>
      </c>
    </row>
    <row r="11" spans="1:9" ht="15.75" x14ac:dyDescent="0.2">
      <c r="A11" s="122" t="s">
        <v>26</v>
      </c>
      <c r="B11" s="113">
        <v>0</v>
      </c>
      <c r="C11" s="112">
        <v>0</v>
      </c>
      <c r="D11" s="112">
        <v>0</v>
      </c>
      <c r="E11" s="112">
        <v>0</v>
      </c>
      <c r="F11" s="112">
        <v>0</v>
      </c>
      <c r="G11" s="125">
        <v>1</v>
      </c>
      <c r="H11" s="116">
        <v>1</v>
      </c>
      <c r="I11" s="118">
        <v>7</v>
      </c>
    </row>
  </sheetData>
  <mergeCells count="2">
    <mergeCell ref="A2:I2"/>
    <mergeCell ref="A1:I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167"/>
  <sheetViews>
    <sheetView zoomScaleNormal="100" workbookViewId="0">
      <selection activeCell="L11" sqref="L11"/>
    </sheetView>
  </sheetViews>
  <sheetFormatPr defaultRowHeight="12.75" x14ac:dyDescent="0.2"/>
  <cols>
    <col min="1" max="1" width="15" bestFit="1" customWidth="1"/>
    <col min="2" max="2" width="36.28515625" customWidth="1"/>
    <col min="3" max="3" width="19.5703125" bestFit="1" customWidth="1"/>
    <col min="4" max="4" width="25.7109375" customWidth="1"/>
    <col min="5" max="5" width="24.85546875" bestFit="1" customWidth="1"/>
    <col min="6" max="6" width="15.140625" customWidth="1"/>
    <col min="7" max="7" width="21.7109375" bestFit="1" customWidth="1"/>
    <col min="8" max="8" width="15.140625" customWidth="1"/>
    <col min="9" max="9" width="16.85546875" customWidth="1"/>
    <col min="10" max="10" width="14.5703125" customWidth="1"/>
    <col min="11" max="11" width="14.28515625" customWidth="1"/>
    <col min="12" max="12" width="17.7109375" customWidth="1"/>
    <col min="13" max="13" width="20.5703125" style="35" customWidth="1"/>
    <col min="14" max="14" width="3.85546875" style="35" customWidth="1"/>
    <col min="15" max="15" width="14.7109375" customWidth="1"/>
    <col min="16" max="16" width="4.140625" customWidth="1"/>
    <col min="17" max="17" width="20" customWidth="1"/>
    <col min="18" max="18" width="25.5703125" customWidth="1"/>
    <col min="19" max="20" width="18.42578125" customWidth="1"/>
    <col min="21" max="21" width="16.85546875" customWidth="1"/>
    <col min="22" max="22" width="19.140625" customWidth="1"/>
    <col min="23" max="23" width="23.7109375" customWidth="1"/>
  </cols>
  <sheetData>
    <row r="1" spans="1:23" s="35" customFormat="1" x14ac:dyDescent="0.2"/>
    <row r="2" spans="1:23" s="35" customFormat="1" x14ac:dyDescent="0.2"/>
    <row r="3" spans="1:23" ht="63" customHeight="1" thickBot="1" x14ac:dyDescent="0.25">
      <c r="A3" s="156" t="s">
        <v>27</v>
      </c>
      <c r="B3" s="157"/>
      <c r="C3" s="157"/>
      <c r="D3" s="157"/>
    </row>
    <row r="4" spans="1:23" s="35" customFormat="1" ht="63" customHeight="1" x14ac:dyDescent="0.2">
      <c r="A4" s="164" t="s">
        <v>139</v>
      </c>
      <c r="B4" s="165"/>
      <c r="C4" s="165"/>
      <c r="D4" s="165"/>
    </row>
    <row r="5" spans="1:23" s="35" customFormat="1" ht="63" customHeight="1" x14ac:dyDescent="0.2">
      <c r="A5" s="166"/>
      <c r="B5" s="166"/>
      <c r="C5" s="166"/>
      <c r="D5" s="166"/>
    </row>
    <row r="6" spans="1:23" s="35" customFormat="1" x14ac:dyDescent="0.2"/>
    <row r="7" spans="1:23" s="35" customFormat="1" ht="25.5" x14ac:dyDescent="0.2">
      <c r="A7" s="86" t="s">
        <v>12</v>
      </c>
      <c r="B7" s="87" t="str">
        <f>B13</f>
        <v>Blackmon Mooring of Texas</v>
      </c>
      <c r="C7" s="87" t="str">
        <f>C13</f>
        <v>A Status Construction</v>
      </c>
      <c r="D7" s="87" t="str">
        <f>D13</f>
        <v>Corporate Care</v>
      </c>
      <c r="E7" s="87" t="str">
        <f>E13</f>
        <v>American Technologies, Inc.</v>
      </c>
      <c r="F7" s="87" t="str">
        <f>V35</f>
        <v>Mooring USA</v>
      </c>
      <c r="G7" s="87" t="s">
        <v>25</v>
      </c>
      <c r="H7" s="87" t="s">
        <v>22</v>
      </c>
    </row>
    <row r="8" spans="1:23" s="35" customFormat="1" x14ac:dyDescent="0.2">
      <c r="A8" s="48" t="s">
        <v>13</v>
      </c>
      <c r="B8" s="88">
        <f t="shared" ref="B8:H8" si="0">B18</f>
        <v>205930</v>
      </c>
      <c r="C8" s="88">
        <f t="shared" si="0"/>
        <v>223499.75</v>
      </c>
      <c r="D8" s="88">
        <f t="shared" si="0"/>
        <v>234250</v>
      </c>
      <c r="E8" s="88">
        <f t="shared" si="0"/>
        <v>240585</v>
      </c>
      <c r="F8" s="88">
        <f t="shared" si="0"/>
        <v>247205</v>
      </c>
      <c r="G8" s="88">
        <f t="shared" si="0"/>
        <v>263442.5</v>
      </c>
      <c r="H8" s="88">
        <f t="shared" si="0"/>
        <v>265173.75</v>
      </c>
    </row>
    <row r="9" spans="1:23" s="35" customFormat="1" x14ac:dyDescent="0.2">
      <c r="A9" s="48" t="s">
        <v>10</v>
      </c>
      <c r="B9" s="88">
        <f t="shared" ref="B9:H9" si="1">SUM(B8:B8)</f>
        <v>205930</v>
      </c>
      <c r="C9" s="88">
        <f t="shared" si="1"/>
        <v>223499.75</v>
      </c>
      <c r="D9" s="88">
        <f t="shared" si="1"/>
        <v>234250</v>
      </c>
      <c r="E9" s="88">
        <f t="shared" si="1"/>
        <v>240585</v>
      </c>
      <c r="F9" s="88">
        <f t="shared" si="1"/>
        <v>247205</v>
      </c>
      <c r="G9" s="88">
        <f t="shared" si="1"/>
        <v>263442.5</v>
      </c>
      <c r="H9" s="88">
        <f t="shared" si="1"/>
        <v>265173.75</v>
      </c>
    </row>
    <row r="10" spans="1:23" s="35" customFormat="1" x14ac:dyDescent="0.2">
      <c r="A10" s="48" t="s">
        <v>14</v>
      </c>
      <c r="B10" s="48">
        <v>0</v>
      </c>
      <c r="C10" s="88">
        <f>C9-B9</f>
        <v>17569.75</v>
      </c>
      <c r="D10" s="88">
        <f>D9-B9</f>
        <v>28320</v>
      </c>
      <c r="E10" s="88">
        <f>E9-B9</f>
        <v>34655</v>
      </c>
      <c r="F10" s="88">
        <f>F9-B9</f>
        <v>41275</v>
      </c>
      <c r="G10" s="88">
        <f>G9-B9</f>
        <v>57512.5</v>
      </c>
      <c r="H10" s="88">
        <f>H9-B9</f>
        <v>59243.75</v>
      </c>
    </row>
    <row r="11" spans="1:23" s="35" customFormat="1" x14ac:dyDescent="0.2">
      <c r="A11" s="89" t="s">
        <v>15</v>
      </c>
      <c r="B11" s="89">
        <v>30</v>
      </c>
      <c r="C11" s="89">
        <f>$B$11-(C10/$B$9)*$B$11</f>
        <v>27.440428786480844</v>
      </c>
      <c r="D11" s="89">
        <f>ABS($B$11-(D10/$B$9)*$B$11)</f>
        <v>25.874326227358811</v>
      </c>
      <c r="E11" s="89">
        <f>ABS($B$11-(E10/$B$9)*$B$11)</f>
        <v>24.951439809644054</v>
      </c>
      <c r="F11" s="89">
        <f>ABS($B$11-(F10/$B$9)*$B$11)</f>
        <v>23.987034429174962</v>
      </c>
      <c r="G11" s="89">
        <f>ABS($B$11-(G10/$B$9)*$B$11)</f>
        <v>21.621546156460933</v>
      </c>
      <c r="H11" s="89">
        <f>ABS($B$11-(H10/$B$9)*$B$11)</f>
        <v>21.369336667799736</v>
      </c>
    </row>
    <row r="12" spans="1:23" s="35" customFormat="1" x14ac:dyDescent="0.2"/>
    <row r="13" spans="1:23" s="35" customFormat="1" ht="25.5" x14ac:dyDescent="0.2">
      <c r="A13"/>
      <c r="B13" s="100" t="str">
        <f>T119</f>
        <v>Blackmon Mooring of Texas</v>
      </c>
      <c r="C13" s="100" t="str">
        <f>Q119</f>
        <v>A Status Construction</v>
      </c>
      <c r="D13" s="100" t="str">
        <f>U119</f>
        <v>Corporate Care</v>
      </c>
      <c r="E13" s="100" t="str">
        <f>R119</f>
        <v>American Technologies, Inc.</v>
      </c>
      <c r="F13" s="100" t="str">
        <f>V35</f>
        <v>Mooring USA</v>
      </c>
      <c r="G13" s="100" t="s">
        <v>25</v>
      </c>
      <c r="H13" s="100" t="str">
        <f>S119</f>
        <v>Aqua One LLC</v>
      </c>
      <c r="Q13" s="35" t="s">
        <v>20</v>
      </c>
      <c r="R13" s="35" t="s">
        <v>74</v>
      </c>
      <c r="S13" s="35" t="s">
        <v>22</v>
      </c>
      <c r="T13" s="35" t="s">
        <v>23</v>
      </c>
      <c r="U13" s="35" t="s">
        <v>24</v>
      </c>
      <c r="V13" s="35" t="s">
        <v>26</v>
      </c>
      <c r="W13" s="35" t="s">
        <v>25</v>
      </c>
    </row>
    <row r="14" spans="1:23" s="35" customFormat="1" x14ac:dyDescent="0.2">
      <c r="A14"/>
      <c r="B14" s="84">
        <f>T59</f>
        <v>159350</v>
      </c>
      <c r="C14" s="84">
        <f>Q59</f>
        <v>155100</v>
      </c>
      <c r="D14" s="84">
        <f>U59</f>
        <v>183400</v>
      </c>
      <c r="E14" s="84">
        <f>R59</f>
        <v>177200</v>
      </c>
      <c r="F14" s="84">
        <f>V59</f>
        <v>184000</v>
      </c>
      <c r="G14" s="84">
        <f>W59</f>
        <v>168600</v>
      </c>
      <c r="H14" s="84">
        <f>S59</f>
        <v>205150</v>
      </c>
      <c r="Q14" s="35">
        <v>155100</v>
      </c>
      <c r="R14" s="35">
        <v>177200</v>
      </c>
      <c r="S14" s="35">
        <v>205150</v>
      </c>
      <c r="T14" s="35">
        <v>159350</v>
      </c>
      <c r="U14" s="35">
        <v>183400</v>
      </c>
      <c r="V14" s="35">
        <v>184000</v>
      </c>
      <c r="W14" s="35">
        <v>168600</v>
      </c>
    </row>
    <row r="15" spans="1:23" s="35" customFormat="1" x14ac:dyDescent="0.2">
      <c r="A15"/>
      <c r="B15" s="84">
        <f>T81</f>
        <v>12505</v>
      </c>
      <c r="C15" s="84">
        <f>Q81</f>
        <v>19539.75</v>
      </c>
      <c r="D15" s="84">
        <f>U81</f>
        <v>8625</v>
      </c>
      <c r="E15" s="84">
        <f>R81</f>
        <v>23615</v>
      </c>
      <c r="F15" s="84">
        <f>V81</f>
        <v>26395</v>
      </c>
      <c r="G15" s="84">
        <f>W81</f>
        <v>31995</v>
      </c>
      <c r="H15" s="84">
        <f>S81</f>
        <v>23315.75</v>
      </c>
      <c r="Q15" s="35">
        <v>19539.75</v>
      </c>
      <c r="R15" s="35">
        <v>23615</v>
      </c>
      <c r="S15" s="35">
        <v>23315.75</v>
      </c>
      <c r="T15" s="35">
        <v>12505</v>
      </c>
      <c r="U15" s="35">
        <v>8625</v>
      </c>
      <c r="V15" s="35">
        <v>26395</v>
      </c>
      <c r="W15" s="35">
        <v>31995</v>
      </c>
    </row>
    <row r="16" spans="1:23" s="35" customFormat="1" x14ac:dyDescent="0.2">
      <c r="A16"/>
      <c r="B16" s="84">
        <f>T116</f>
        <v>18700</v>
      </c>
      <c r="C16" s="84">
        <f>Q116</f>
        <v>33860</v>
      </c>
      <c r="D16" s="84">
        <f>U116</f>
        <v>16015</v>
      </c>
      <c r="E16" s="84">
        <f>R116</f>
        <v>20770</v>
      </c>
      <c r="F16" s="84">
        <f>V116</f>
        <v>21035</v>
      </c>
      <c r="G16" s="84">
        <f>W116</f>
        <v>21847.5</v>
      </c>
      <c r="H16" s="84">
        <f>S116</f>
        <v>32080</v>
      </c>
      <c r="Q16" s="35">
        <v>33860</v>
      </c>
      <c r="R16" s="35">
        <v>20770</v>
      </c>
      <c r="S16" s="35">
        <v>32080</v>
      </c>
      <c r="T16" s="35">
        <v>18700</v>
      </c>
      <c r="U16" s="35">
        <v>16015</v>
      </c>
      <c r="V16" s="35">
        <v>21035</v>
      </c>
      <c r="W16" s="35">
        <v>21847.5</v>
      </c>
    </row>
    <row r="17" spans="1:23" s="35" customFormat="1" x14ac:dyDescent="0.2">
      <c r="A17"/>
      <c r="B17" s="84">
        <f>T147</f>
        <v>15375</v>
      </c>
      <c r="C17" s="84">
        <f>Q147</f>
        <v>15000</v>
      </c>
      <c r="D17" s="84">
        <f>U147</f>
        <v>26210</v>
      </c>
      <c r="E17" s="84">
        <f>R147</f>
        <v>19000</v>
      </c>
      <c r="F17" s="84">
        <f>V147</f>
        <v>15775</v>
      </c>
      <c r="G17" s="84">
        <f>W147</f>
        <v>41000</v>
      </c>
      <c r="H17" s="84">
        <f>S147</f>
        <v>4628</v>
      </c>
      <c r="Q17" s="35">
        <v>15000</v>
      </c>
      <c r="R17" s="35">
        <v>19000</v>
      </c>
      <c r="S17" s="35">
        <v>4628</v>
      </c>
      <c r="T17" s="35">
        <v>15375</v>
      </c>
      <c r="U17" s="35">
        <v>26210</v>
      </c>
      <c r="V17" s="35">
        <v>15775</v>
      </c>
      <c r="W17" s="35">
        <v>41000</v>
      </c>
    </row>
    <row r="18" spans="1:23" s="35" customFormat="1" x14ac:dyDescent="0.2">
      <c r="A18" s="85" t="s">
        <v>136</v>
      </c>
      <c r="B18" s="88">
        <f t="shared" ref="B18:H18" si="2">SUM(B14:B17)</f>
        <v>205930</v>
      </c>
      <c r="C18" s="88">
        <f t="shared" si="2"/>
        <v>223499.75</v>
      </c>
      <c r="D18" s="88">
        <f t="shared" si="2"/>
        <v>234250</v>
      </c>
      <c r="E18" s="88">
        <f t="shared" si="2"/>
        <v>240585</v>
      </c>
      <c r="F18" s="88">
        <f t="shared" si="2"/>
        <v>247205</v>
      </c>
      <c r="G18" s="88">
        <f t="shared" si="2"/>
        <v>263442.5</v>
      </c>
      <c r="H18" s="88">
        <f t="shared" si="2"/>
        <v>265173.75</v>
      </c>
      <c r="O18" s="35" t="s">
        <v>136</v>
      </c>
      <c r="Q18" s="35">
        <f>SUM(Q14:Q17)</f>
        <v>223499.75</v>
      </c>
      <c r="R18" s="35">
        <v>240585</v>
      </c>
      <c r="S18" s="35">
        <f>SUM(S14:S17)</f>
        <v>265173.75</v>
      </c>
      <c r="T18" s="35">
        <f>SUM(T14:T17)</f>
        <v>205930</v>
      </c>
      <c r="U18" s="35">
        <f>SUM(U14:U17)</f>
        <v>234250</v>
      </c>
      <c r="V18" s="35">
        <f>SUM(V14:V17)</f>
        <v>247205</v>
      </c>
      <c r="W18" s="35">
        <f>SUM(W14:W17)</f>
        <v>263442.5</v>
      </c>
    </row>
    <row r="19" spans="1:23" s="35" customFormat="1" x14ac:dyDescent="0.2">
      <c r="A19"/>
      <c r="B19"/>
      <c r="C19"/>
      <c r="D19"/>
      <c r="E19"/>
      <c r="F19"/>
      <c r="G19"/>
      <c r="H19"/>
    </row>
    <row r="20" spans="1:23" s="35" customFormat="1" x14ac:dyDescent="0.2">
      <c r="A20" s="85" t="s">
        <v>137</v>
      </c>
      <c r="B20" s="85">
        <v>1</v>
      </c>
      <c r="C20" s="85">
        <v>2</v>
      </c>
      <c r="D20" s="85">
        <v>3</v>
      </c>
      <c r="E20" s="85">
        <v>4</v>
      </c>
      <c r="F20" s="85">
        <v>5</v>
      </c>
      <c r="G20" s="85">
        <v>6</v>
      </c>
      <c r="H20" s="85">
        <v>7</v>
      </c>
      <c r="O20" s="35" t="s">
        <v>137</v>
      </c>
      <c r="Q20" s="35">
        <v>2</v>
      </c>
      <c r="R20" s="35">
        <v>4</v>
      </c>
      <c r="S20" s="35">
        <v>7</v>
      </c>
      <c r="T20" s="35">
        <v>1</v>
      </c>
      <c r="U20" s="35">
        <v>3</v>
      </c>
      <c r="V20" s="35">
        <v>5</v>
      </c>
      <c r="W20" s="35">
        <v>6</v>
      </c>
    </row>
    <row r="21" spans="1:23" s="35" customFormat="1" x14ac:dyDescent="0.2">
      <c r="A21"/>
      <c r="B21"/>
      <c r="C21" s="85"/>
      <c r="D21" s="85"/>
      <c r="E21" s="85"/>
      <c r="F21" s="85"/>
      <c r="G21" s="85"/>
      <c r="H21" s="85"/>
      <c r="I21" s="85"/>
    </row>
    <row r="22" spans="1:23" s="35" customFormat="1" x14ac:dyDescent="0.2"/>
    <row r="23" spans="1:23" s="35" customFormat="1" x14ac:dyDescent="0.2">
      <c r="A23" s="51" t="s">
        <v>138</v>
      </c>
    </row>
    <row r="24" spans="1:23" s="35" customFormat="1" x14ac:dyDescent="0.2"/>
    <row r="25" spans="1:23" s="35" customFormat="1" x14ac:dyDescent="0.2"/>
    <row r="26" spans="1:23" s="35" customFormat="1" x14ac:dyDescent="0.2"/>
    <row r="27" spans="1:23" s="35" customFormat="1" x14ac:dyDescent="0.2"/>
    <row r="28" spans="1:23" s="35" customFormat="1" x14ac:dyDescent="0.2"/>
    <row r="29" spans="1:23" s="35" customFormat="1" x14ac:dyDescent="0.2"/>
    <row r="30" spans="1:23" s="35" customFormat="1" x14ac:dyDescent="0.2"/>
    <row r="31" spans="1:23" s="35" customFormat="1" x14ac:dyDescent="0.2"/>
    <row r="32" spans="1:23" s="35" customFormat="1" x14ac:dyDescent="0.2"/>
    <row r="33" spans="1:23" s="35" customFormat="1" ht="13.5" thickBot="1" x14ac:dyDescent="0.25"/>
    <row r="34" spans="1:23" ht="28.5" customHeight="1" thickBot="1" x14ac:dyDescent="0.25">
      <c r="A34" s="137" t="s">
        <v>28</v>
      </c>
      <c r="B34" s="138"/>
      <c r="C34" s="138"/>
      <c r="D34" s="139"/>
    </row>
    <row r="35" spans="1:23" ht="39" thickBot="1" x14ac:dyDescent="0.25">
      <c r="A35" s="57" t="s">
        <v>29</v>
      </c>
      <c r="B35" s="58" t="s">
        <v>30</v>
      </c>
      <c r="C35" s="58" t="s">
        <v>31</v>
      </c>
      <c r="D35" s="59" t="s">
        <v>32</v>
      </c>
      <c r="G35" s="72" t="s">
        <v>20</v>
      </c>
      <c r="H35" s="73" t="s">
        <v>74</v>
      </c>
      <c r="I35" s="73" t="s">
        <v>22</v>
      </c>
      <c r="J35" s="73" t="s">
        <v>23</v>
      </c>
      <c r="K35" s="73" t="s">
        <v>24</v>
      </c>
      <c r="L35" s="73" t="s">
        <v>26</v>
      </c>
      <c r="M35" s="73" t="s">
        <v>25</v>
      </c>
      <c r="N35" s="73"/>
      <c r="O35" s="73" t="s">
        <v>18</v>
      </c>
      <c r="P35" s="76"/>
      <c r="Q35" s="73" t="s">
        <v>20</v>
      </c>
      <c r="R35" s="73" t="s">
        <v>74</v>
      </c>
      <c r="S35" s="73" t="s">
        <v>22</v>
      </c>
      <c r="T35" s="73" t="s">
        <v>23</v>
      </c>
      <c r="U35" s="73" t="s">
        <v>24</v>
      </c>
      <c r="V35" s="73" t="s">
        <v>26</v>
      </c>
      <c r="W35" s="93" t="s">
        <v>25</v>
      </c>
    </row>
    <row r="36" spans="1:23" ht="15.75" thickBot="1" x14ac:dyDescent="0.25">
      <c r="A36" s="60">
        <v>1</v>
      </c>
      <c r="B36" s="61" t="s">
        <v>33</v>
      </c>
      <c r="C36" s="62" t="s">
        <v>34</v>
      </c>
      <c r="D36" s="63" t="s">
        <v>35</v>
      </c>
      <c r="G36" s="101">
        <v>110</v>
      </c>
      <c r="H36" s="101">
        <v>120</v>
      </c>
      <c r="I36" s="101">
        <v>175</v>
      </c>
      <c r="J36" s="101">
        <v>100</v>
      </c>
      <c r="K36" s="101">
        <v>135</v>
      </c>
      <c r="L36" s="101">
        <v>145</v>
      </c>
      <c r="M36" s="101">
        <v>150</v>
      </c>
      <c r="N36" s="91"/>
      <c r="O36" s="71">
        <v>100</v>
      </c>
      <c r="P36" s="49"/>
      <c r="Q36" s="80">
        <f>G36*O36</f>
        <v>11000</v>
      </c>
      <c r="R36" s="80">
        <f>H36*O36</f>
        <v>12000</v>
      </c>
      <c r="S36" s="80">
        <f>I36*O36</f>
        <v>17500</v>
      </c>
      <c r="T36" s="80">
        <f>J36*O36</f>
        <v>10000</v>
      </c>
      <c r="U36" s="80">
        <f>K36*O36</f>
        <v>13500</v>
      </c>
      <c r="V36" s="92">
        <f>L36*O36</f>
        <v>14500</v>
      </c>
      <c r="W36" s="82">
        <f>M36*O36</f>
        <v>15000</v>
      </c>
    </row>
    <row r="37" spans="1:23" ht="15.75" thickBot="1" x14ac:dyDescent="0.25">
      <c r="A37" s="60">
        <v>2</v>
      </c>
      <c r="B37" s="61" t="s">
        <v>36</v>
      </c>
      <c r="C37" s="62" t="s">
        <v>34</v>
      </c>
      <c r="D37" s="63" t="s">
        <v>35</v>
      </c>
      <c r="G37" s="101">
        <v>95</v>
      </c>
      <c r="H37" s="101">
        <v>90</v>
      </c>
      <c r="I37" s="101">
        <v>155</v>
      </c>
      <c r="J37" s="101">
        <v>90</v>
      </c>
      <c r="K37" s="101">
        <v>125</v>
      </c>
      <c r="L37" s="101">
        <v>120</v>
      </c>
      <c r="M37" s="101">
        <v>125</v>
      </c>
      <c r="N37" s="91"/>
      <c r="O37" s="71">
        <v>100</v>
      </c>
      <c r="P37" s="47"/>
      <c r="Q37" s="80">
        <f t="shared" ref="Q37:Q58" si="3">G37*O37</f>
        <v>9500</v>
      </c>
      <c r="R37" s="80">
        <f t="shared" ref="R37:R58" si="4">H37*O37</f>
        <v>9000</v>
      </c>
      <c r="S37" s="80">
        <f t="shared" ref="S37:S58" si="5">I37*O37</f>
        <v>15500</v>
      </c>
      <c r="T37" s="80">
        <f t="shared" ref="T37:T58" si="6">J37*O37</f>
        <v>9000</v>
      </c>
      <c r="U37" s="80">
        <f t="shared" ref="U37:U58" si="7">K37*O37</f>
        <v>12500</v>
      </c>
      <c r="V37" s="92">
        <f t="shared" ref="V37:V58" si="8">L37*O37</f>
        <v>12000</v>
      </c>
      <c r="W37" s="82">
        <f t="shared" ref="W37:W58" si="9">M37*O37</f>
        <v>12500</v>
      </c>
    </row>
    <row r="38" spans="1:23" ht="15.75" thickBot="1" x14ac:dyDescent="0.25">
      <c r="A38" s="60">
        <v>3</v>
      </c>
      <c r="B38" s="61" t="s">
        <v>37</v>
      </c>
      <c r="C38" s="62" t="s">
        <v>34</v>
      </c>
      <c r="D38" s="63" t="s">
        <v>35</v>
      </c>
      <c r="G38" s="101">
        <v>95</v>
      </c>
      <c r="H38" s="101">
        <v>125</v>
      </c>
      <c r="I38" s="101">
        <v>95</v>
      </c>
      <c r="J38" s="101">
        <v>65</v>
      </c>
      <c r="K38" s="101">
        <v>125</v>
      </c>
      <c r="L38" s="101">
        <v>90</v>
      </c>
      <c r="M38" s="101">
        <v>90</v>
      </c>
      <c r="N38" s="91"/>
      <c r="O38" s="71">
        <v>100</v>
      </c>
      <c r="P38" s="47"/>
      <c r="Q38" s="80">
        <f t="shared" si="3"/>
        <v>9500</v>
      </c>
      <c r="R38" s="80">
        <f t="shared" si="4"/>
        <v>12500</v>
      </c>
      <c r="S38" s="80">
        <f t="shared" si="5"/>
        <v>9500</v>
      </c>
      <c r="T38" s="80">
        <f t="shared" si="6"/>
        <v>6500</v>
      </c>
      <c r="U38" s="80">
        <f t="shared" si="7"/>
        <v>12500</v>
      </c>
      <c r="V38" s="92">
        <f t="shared" si="8"/>
        <v>9000</v>
      </c>
      <c r="W38" s="82">
        <f t="shared" si="9"/>
        <v>9000</v>
      </c>
    </row>
    <row r="39" spans="1:23" ht="15.75" thickBot="1" x14ac:dyDescent="0.25">
      <c r="A39" s="60">
        <v>4</v>
      </c>
      <c r="B39" s="61" t="s">
        <v>38</v>
      </c>
      <c r="C39" s="62" t="s">
        <v>34</v>
      </c>
      <c r="D39" s="63" t="s">
        <v>35</v>
      </c>
      <c r="G39" s="101">
        <v>75</v>
      </c>
      <c r="H39" s="101">
        <v>70</v>
      </c>
      <c r="I39" s="101">
        <v>85</v>
      </c>
      <c r="J39" s="101">
        <v>80</v>
      </c>
      <c r="K39" s="101">
        <v>110</v>
      </c>
      <c r="L39" s="101">
        <v>75</v>
      </c>
      <c r="M39" s="101">
        <v>75</v>
      </c>
      <c r="N39" s="91"/>
      <c r="O39" s="71">
        <v>100</v>
      </c>
      <c r="P39" s="47"/>
      <c r="Q39" s="80">
        <f t="shared" si="3"/>
        <v>7500</v>
      </c>
      <c r="R39" s="80">
        <f t="shared" si="4"/>
        <v>7000</v>
      </c>
      <c r="S39" s="80">
        <f t="shared" si="5"/>
        <v>8500</v>
      </c>
      <c r="T39" s="80">
        <f t="shared" si="6"/>
        <v>8000</v>
      </c>
      <c r="U39" s="80">
        <f t="shared" si="7"/>
        <v>11000</v>
      </c>
      <c r="V39" s="92">
        <f t="shared" si="8"/>
        <v>7500</v>
      </c>
      <c r="W39" s="82">
        <f t="shared" si="9"/>
        <v>7500</v>
      </c>
    </row>
    <row r="40" spans="1:23" ht="15.75" thickBot="1" x14ac:dyDescent="0.25">
      <c r="A40" s="60">
        <v>5</v>
      </c>
      <c r="B40" s="61" t="s">
        <v>39</v>
      </c>
      <c r="C40" s="62" t="s">
        <v>34</v>
      </c>
      <c r="D40" s="63" t="s">
        <v>35</v>
      </c>
      <c r="G40" s="101">
        <v>75</v>
      </c>
      <c r="H40" s="101">
        <v>85</v>
      </c>
      <c r="I40" s="101">
        <v>75</v>
      </c>
      <c r="J40" s="101">
        <v>95</v>
      </c>
      <c r="K40" s="101">
        <v>105</v>
      </c>
      <c r="L40" s="101">
        <v>100</v>
      </c>
      <c r="M40" s="101">
        <v>90</v>
      </c>
      <c r="N40" s="91"/>
      <c r="O40" s="71">
        <v>100</v>
      </c>
      <c r="P40" s="47"/>
      <c r="Q40" s="80">
        <f t="shared" si="3"/>
        <v>7500</v>
      </c>
      <c r="R40" s="80">
        <f t="shared" si="4"/>
        <v>8500</v>
      </c>
      <c r="S40" s="80">
        <f t="shared" si="5"/>
        <v>7500</v>
      </c>
      <c r="T40" s="80">
        <f t="shared" si="6"/>
        <v>9500</v>
      </c>
      <c r="U40" s="80">
        <f t="shared" si="7"/>
        <v>10500</v>
      </c>
      <c r="V40" s="92">
        <f t="shared" si="8"/>
        <v>10000</v>
      </c>
      <c r="W40" s="82">
        <f t="shared" si="9"/>
        <v>9000</v>
      </c>
    </row>
    <row r="41" spans="1:23" ht="15.75" thickBot="1" x14ac:dyDescent="0.25">
      <c r="A41" s="60">
        <v>6</v>
      </c>
      <c r="B41" s="61" t="s">
        <v>40</v>
      </c>
      <c r="C41" s="62" t="s">
        <v>34</v>
      </c>
      <c r="D41" s="63" t="s">
        <v>35</v>
      </c>
      <c r="G41" s="101">
        <v>55</v>
      </c>
      <c r="H41" s="101">
        <v>55</v>
      </c>
      <c r="I41" s="101">
        <v>75</v>
      </c>
      <c r="J41" s="101">
        <v>65</v>
      </c>
      <c r="K41" s="101">
        <v>55</v>
      </c>
      <c r="L41" s="101">
        <v>54</v>
      </c>
      <c r="M41" s="101">
        <v>54</v>
      </c>
      <c r="N41" s="91"/>
      <c r="O41" s="71">
        <v>100</v>
      </c>
      <c r="P41" s="47"/>
      <c r="Q41" s="80">
        <f t="shared" si="3"/>
        <v>5500</v>
      </c>
      <c r="R41" s="80">
        <f t="shared" si="4"/>
        <v>5500</v>
      </c>
      <c r="S41" s="80">
        <f t="shared" si="5"/>
        <v>7500</v>
      </c>
      <c r="T41" s="80">
        <f t="shared" si="6"/>
        <v>6500</v>
      </c>
      <c r="U41" s="80">
        <f t="shared" si="7"/>
        <v>5500</v>
      </c>
      <c r="V41" s="92">
        <f t="shared" si="8"/>
        <v>5400</v>
      </c>
      <c r="W41" s="82">
        <f t="shared" si="9"/>
        <v>5400</v>
      </c>
    </row>
    <row r="42" spans="1:23" ht="15.75" thickBot="1" x14ac:dyDescent="0.25">
      <c r="A42" s="60">
        <v>7</v>
      </c>
      <c r="B42" s="61" t="s">
        <v>41</v>
      </c>
      <c r="C42" s="62" t="s">
        <v>34</v>
      </c>
      <c r="D42" s="63" t="s">
        <v>35</v>
      </c>
      <c r="G42" s="101">
        <v>45</v>
      </c>
      <c r="H42" s="101">
        <v>65</v>
      </c>
      <c r="I42" s="101">
        <v>65</v>
      </c>
      <c r="J42" s="101">
        <v>65</v>
      </c>
      <c r="K42" s="101">
        <v>53</v>
      </c>
      <c r="L42" s="101">
        <v>75</v>
      </c>
      <c r="M42" s="101">
        <v>79</v>
      </c>
      <c r="N42" s="91"/>
      <c r="O42" s="71">
        <v>100</v>
      </c>
      <c r="P42" s="47"/>
      <c r="Q42" s="80">
        <f t="shared" si="3"/>
        <v>4500</v>
      </c>
      <c r="R42" s="80">
        <f t="shared" si="4"/>
        <v>6500</v>
      </c>
      <c r="S42" s="80">
        <f t="shared" si="5"/>
        <v>6500</v>
      </c>
      <c r="T42" s="80">
        <f t="shared" si="6"/>
        <v>6500</v>
      </c>
      <c r="U42" s="80">
        <f t="shared" si="7"/>
        <v>5300</v>
      </c>
      <c r="V42" s="92">
        <f t="shared" si="8"/>
        <v>7500</v>
      </c>
      <c r="W42" s="82">
        <f t="shared" si="9"/>
        <v>7900</v>
      </c>
    </row>
    <row r="43" spans="1:23" ht="15.75" thickBot="1" x14ac:dyDescent="0.25">
      <c r="A43" s="60">
        <v>8</v>
      </c>
      <c r="B43" s="61" t="s">
        <v>42</v>
      </c>
      <c r="C43" s="62" t="s">
        <v>34</v>
      </c>
      <c r="D43" s="63" t="s">
        <v>35</v>
      </c>
      <c r="G43" s="101">
        <v>45</v>
      </c>
      <c r="H43" s="101">
        <v>35</v>
      </c>
      <c r="I43" s="101">
        <v>42.5</v>
      </c>
      <c r="J43" s="101">
        <v>35</v>
      </c>
      <c r="K43" s="101">
        <v>45</v>
      </c>
      <c r="L43" s="101">
        <v>50</v>
      </c>
      <c r="M43" s="101">
        <v>42</v>
      </c>
      <c r="N43" s="91"/>
      <c r="O43" s="71">
        <v>100</v>
      </c>
      <c r="P43" s="47"/>
      <c r="Q43" s="80">
        <f t="shared" si="3"/>
        <v>4500</v>
      </c>
      <c r="R43" s="80">
        <f t="shared" si="4"/>
        <v>3500</v>
      </c>
      <c r="S43" s="80">
        <f t="shared" si="5"/>
        <v>4250</v>
      </c>
      <c r="T43" s="80">
        <f t="shared" si="6"/>
        <v>3500</v>
      </c>
      <c r="U43" s="80">
        <f t="shared" si="7"/>
        <v>4500</v>
      </c>
      <c r="V43" s="92">
        <f t="shared" si="8"/>
        <v>5000</v>
      </c>
      <c r="W43" s="82">
        <f t="shared" si="9"/>
        <v>4200</v>
      </c>
    </row>
    <row r="44" spans="1:23" ht="15.75" thickBot="1" x14ac:dyDescent="0.25">
      <c r="A44" s="60">
        <v>9</v>
      </c>
      <c r="B44" s="61" t="s">
        <v>43</v>
      </c>
      <c r="C44" s="62" t="s">
        <v>34</v>
      </c>
      <c r="D44" s="63" t="s">
        <v>35</v>
      </c>
      <c r="G44" s="101">
        <v>50</v>
      </c>
      <c r="H44" s="101">
        <v>45</v>
      </c>
      <c r="I44" s="101">
        <v>125</v>
      </c>
      <c r="J44" s="101">
        <v>55</v>
      </c>
      <c r="K44" s="101">
        <v>65</v>
      </c>
      <c r="L44" s="101">
        <v>38</v>
      </c>
      <c r="M44" s="101">
        <v>54</v>
      </c>
      <c r="N44" s="91"/>
      <c r="O44" s="71">
        <v>100</v>
      </c>
      <c r="P44" s="47"/>
      <c r="Q44" s="80">
        <f t="shared" si="3"/>
        <v>5000</v>
      </c>
      <c r="R44" s="80">
        <f t="shared" si="4"/>
        <v>4500</v>
      </c>
      <c r="S44" s="80">
        <f t="shared" si="5"/>
        <v>12500</v>
      </c>
      <c r="T44" s="80">
        <f t="shared" si="6"/>
        <v>5500</v>
      </c>
      <c r="U44" s="80">
        <f t="shared" si="7"/>
        <v>6500</v>
      </c>
      <c r="V44" s="92">
        <f t="shared" si="8"/>
        <v>3800</v>
      </c>
      <c r="W44" s="82">
        <f t="shared" si="9"/>
        <v>5400</v>
      </c>
    </row>
    <row r="45" spans="1:23" ht="15.75" thickBot="1" x14ac:dyDescent="0.25">
      <c r="A45" s="60">
        <v>10</v>
      </c>
      <c r="B45" s="61" t="s">
        <v>44</v>
      </c>
      <c r="C45" s="62" t="s">
        <v>34</v>
      </c>
      <c r="D45" s="63" t="s">
        <v>35</v>
      </c>
      <c r="G45" s="101">
        <v>36</v>
      </c>
      <c r="H45" s="101">
        <v>45</v>
      </c>
      <c r="I45" s="101">
        <v>48</v>
      </c>
      <c r="J45" s="101">
        <v>38</v>
      </c>
      <c r="K45" s="101">
        <v>58</v>
      </c>
      <c r="L45" s="101">
        <v>38</v>
      </c>
      <c r="M45" s="101">
        <v>42</v>
      </c>
      <c r="N45" s="91"/>
      <c r="O45" s="71">
        <v>100</v>
      </c>
      <c r="P45" s="47"/>
      <c r="Q45" s="80">
        <f t="shared" si="3"/>
        <v>3600</v>
      </c>
      <c r="R45" s="80">
        <f t="shared" si="4"/>
        <v>4500</v>
      </c>
      <c r="S45" s="80">
        <f t="shared" si="5"/>
        <v>4800</v>
      </c>
      <c r="T45" s="80">
        <f t="shared" si="6"/>
        <v>3800</v>
      </c>
      <c r="U45" s="80">
        <f t="shared" si="7"/>
        <v>5800</v>
      </c>
      <c r="V45" s="92">
        <f t="shared" si="8"/>
        <v>3800</v>
      </c>
      <c r="W45" s="82">
        <f t="shared" si="9"/>
        <v>4200</v>
      </c>
    </row>
    <row r="46" spans="1:23" ht="15.75" thickBot="1" x14ac:dyDescent="0.25">
      <c r="A46" s="60">
        <v>11</v>
      </c>
      <c r="B46" s="61" t="s">
        <v>45</v>
      </c>
      <c r="C46" s="62" t="s">
        <v>34</v>
      </c>
      <c r="D46" s="63" t="s">
        <v>35</v>
      </c>
      <c r="G46" s="101">
        <v>30</v>
      </c>
      <c r="H46" s="101">
        <v>35</v>
      </c>
      <c r="I46" s="101">
        <v>35</v>
      </c>
      <c r="J46" s="101">
        <v>30.5</v>
      </c>
      <c r="K46" s="101">
        <v>45</v>
      </c>
      <c r="L46" s="101">
        <v>30</v>
      </c>
      <c r="M46" s="101">
        <v>31</v>
      </c>
      <c r="N46" s="91"/>
      <c r="O46" s="71">
        <v>100</v>
      </c>
      <c r="P46" s="47"/>
      <c r="Q46" s="80">
        <f t="shared" si="3"/>
        <v>3000</v>
      </c>
      <c r="R46" s="80">
        <f t="shared" si="4"/>
        <v>3500</v>
      </c>
      <c r="S46" s="80">
        <f t="shared" si="5"/>
        <v>3500</v>
      </c>
      <c r="T46" s="80">
        <f t="shared" si="6"/>
        <v>3050</v>
      </c>
      <c r="U46" s="80">
        <f t="shared" si="7"/>
        <v>4500</v>
      </c>
      <c r="V46" s="92">
        <f t="shared" si="8"/>
        <v>3000</v>
      </c>
      <c r="W46" s="82">
        <f t="shared" si="9"/>
        <v>3100</v>
      </c>
    </row>
    <row r="47" spans="1:23" ht="15.75" thickBot="1" x14ac:dyDescent="0.25">
      <c r="A47" s="60">
        <v>12</v>
      </c>
      <c r="B47" s="61" t="s">
        <v>46</v>
      </c>
      <c r="C47" s="62" t="s">
        <v>34</v>
      </c>
      <c r="D47" s="63" t="s">
        <v>35</v>
      </c>
      <c r="G47" s="101">
        <v>65</v>
      </c>
      <c r="H47" s="101">
        <v>85</v>
      </c>
      <c r="I47" s="101">
        <v>98</v>
      </c>
      <c r="J47" s="101">
        <v>58</v>
      </c>
      <c r="K47" s="101">
        <v>45</v>
      </c>
      <c r="L47" s="101">
        <v>75</v>
      </c>
      <c r="M47" s="101">
        <v>65</v>
      </c>
      <c r="N47" s="91"/>
      <c r="O47" s="71">
        <v>100</v>
      </c>
      <c r="P47" s="47"/>
      <c r="Q47" s="80">
        <f t="shared" si="3"/>
        <v>6500</v>
      </c>
      <c r="R47" s="80">
        <f t="shared" si="4"/>
        <v>8500</v>
      </c>
      <c r="S47" s="80">
        <f t="shared" si="5"/>
        <v>9800</v>
      </c>
      <c r="T47" s="80">
        <f t="shared" si="6"/>
        <v>5800</v>
      </c>
      <c r="U47" s="80">
        <f t="shared" si="7"/>
        <v>4500</v>
      </c>
      <c r="V47" s="92">
        <f t="shared" si="8"/>
        <v>7500</v>
      </c>
      <c r="W47" s="82">
        <f t="shared" si="9"/>
        <v>6500</v>
      </c>
    </row>
    <row r="48" spans="1:23" ht="15.75" thickBot="1" x14ac:dyDescent="0.25">
      <c r="A48" s="60">
        <v>13</v>
      </c>
      <c r="B48" s="61" t="s">
        <v>47</v>
      </c>
      <c r="C48" s="62" t="s">
        <v>34</v>
      </c>
      <c r="D48" s="63" t="s">
        <v>35</v>
      </c>
      <c r="G48" s="101">
        <v>80</v>
      </c>
      <c r="H48" s="101">
        <v>150</v>
      </c>
      <c r="I48" s="101">
        <v>180</v>
      </c>
      <c r="J48" s="101">
        <v>150</v>
      </c>
      <c r="K48" s="101">
        <v>120</v>
      </c>
      <c r="L48" s="101">
        <v>225</v>
      </c>
      <c r="M48" s="101">
        <v>125</v>
      </c>
      <c r="N48" s="91"/>
      <c r="O48" s="71">
        <v>100</v>
      </c>
      <c r="P48" s="47"/>
      <c r="Q48" s="80">
        <f t="shared" si="3"/>
        <v>8000</v>
      </c>
      <c r="R48" s="80">
        <f t="shared" si="4"/>
        <v>15000</v>
      </c>
      <c r="S48" s="80">
        <f t="shared" si="5"/>
        <v>18000</v>
      </c>
      <c r="T48" s="80">
        <f t="shared" si="6"/>
        <v>15000</v>
      </c>
      <c r="U48" s="80">
        <f t="shared" si="7"/>
        <v>12000</v>
      </c>
      <c r="V48" s="92">
        <f t="shared" si="8"/>
        <v>22500</v>
      </c>
      <c r="W48" s="82">
        <f t="shared" si="9"/>
        <v>12500</v>
      </c>
    </row>
    <row r="49" spans="1:23" ht="15.75" thickBot="1" x14ac:dyDescent="0.25">
      <c r="A49" s="60">
        <v>15</v>
      </c>
      <c r="B49" s="61" t="s">
        <v>48</v>
      </c>
      <c r="C49" s="62" t="s">
        <v>34</v>
      </c>
      <c r="D49" s="63" t="s">
        <v>35</v>
      </c>
      <c r="G49" s="101">
        <v>85</v>
      </c>
      <c r="H49" s="101">
        <v>120</v>
      </c>
      <c r="I49" s="101">
        <v>150</v>
      </c>
      <c r="J49" s="101">
        <v>95</v>
      </c>
      <c r="K49" s="101">
        <v>125</v>
      </c>
      <c r="L49" s="101">
        <v>125</v>
      </c>
      <c r="M49" s="101">
        <v>125</v>
      </c>
      <c r="N49" s="91"/>
      <c r="O49" s="71">
        <v>100</v>
      </c>
      <c r="P49" s="47"/>
      <c r="Q49" s="80">
        <f t="shared" si="3"/>
        <v>8500</v>
      </c>
      <c r="R49" s="80">
        <f t="shared" si="4"/>
        <v>12000</v>
      </c>
      <c r="S49" s="80">
        <f t="shared" si="5"/>
        <v>15000</v>
      </c>
      <c r="T49" s="80">
        <f t="shared" si="6"/>
        <v>9500</v>
      </c>
      <c r="U49" s="80">
        <f t="shared" si="7"/>
        <v>12500</v>
      </c>
      <c r="V49" s="92">
        <f t="shared" si="8"/>
        <v>12500</v>
      </c>
      <c r="W49" s="82">
        <f t="shared" si="9"/>
        <v>12500</v>
      </c>
    </row>
    <row r="50" spans="1:23" ht="15.75" thickBot="1" x14ac:dyDescent="0.25">
      <c r="A50" s="60">
        <v>17</v>
      </c>
      <c r="B50" s="61" t="s">
        <v>49</v>
      </c>
      <c r="C50" s="62" t="s">
        <v>34</v>
      </c>
      <c r="D50" s="63" t="s">
        <v>35</v>
      </c>
      <c r="G50" s="101">
        <v>75</v>
      </c>
      <c r="H50" s="101">
        <v>50</v>
      </c>
      <c r="I50" s="101">
        <v>75</v>
      </c>
      <c r="J50" s="101">
        <v>55</v>
      </c>
      <c r="K50" s="101">
        <v>95</v>
      </c>
      <c r="L50" s="101">
        <v>65</v>
      </c>
      <c r="M50" s="101">
        <v>65</v>
      </c>
      <c r="N50" s="91"/>
      <c r="O50" s="71">
        <v>100</v>
      </c>
      <c r="P50" s="47"/>
      <c r="Q50" s="80">
        <f t="shared" si="3"/>
        <v>7500</v>
      </c>
      <c r="R50" s="80">
        <f t="shared" si="4"/>
        <v>5000</v>
      </c>
      <c r="S50" s="80">
        <f t="shared" si="5"/>
        <v>7500</v>
      </c>
      <c r="T50" s="80">
        <f t="shared" si="6"/>
        <v>5500</v>
      </c>
      <c r="U50" s="80">
        <f t="shared" si="7"/>
        <v>9500</v>
      </c>
      <c r="V50" s="92">
        <f t="shared" si="8"/>
        <v>6500</v>
      </c>
      <c r="W50" s="82">
        <f t="shared" si="9"/>
        <v>6500</v>
      </c>
    </row>
    <row r="51" spans="1:23" ht="15.75" thickBot="1" x14ac:dyDescent="0.25">
      <c r="A51" s="60">
        <v>18</v>
      </c>
      <c r="B51" s="61" t="s">
        <v>50</v>
      </c>
      <c r="C51" s="62" t="s">
        <v>34</v>
      </c>
      <c r="D51" s="63" t="s">
        <v>35</v>
      </c>
      <c r="G51" s="101">
        <v>80</v>
      </c>
      <c r="H51" s="101">
        <v>80</v>
      </c>
      <c r="I51" s="101">
        <v>125</v>
      </c>
      <c r="J51" s="101">
        <v>75</v>
      </c>
      <c r="K51" s="101">
        <v>110</v>
      </c>
      <c r="L51" s="101">
        <v>125</v>
      </c>
      <c r="M51" s="101">
        <v>95.5</v>
      </c>
      <c r="N51" s="91"/>
      <c r="O51" s="71">
        <v>100</v>
      </c>
      <c r="P51" s="47"/>
      <c r="Q51" s="80">
        <f t="shared" si="3"/>
        <v>8000</v>
      </c>
      <c r="R51" s="80">
        <f t="shared" si="4"/>
        <v>8000</v>
      </c>
      <c r="S51" s="80">
        <f t="shared" si="5"/>
        <v>12500</v>
      </c>
      <c r="T51" s="80">
        <f t="shared" si="6"/>
        <v>7500</v>
      </c>
      <c r="U51" s="80">
        <f t="shared" si="7"/>
        <v>11000</v>
      </c>
      <c r="V51" s="92">
        <f t="shared" si="8"/>
        <v>12500</v>
      </c>
      <c r="W51" s="82">
        <f t="shared" si="9"/>
        <v>9550</v>
      </c>
    </row>
    <row r="52" spans="1:23" ht="15.75" thickBot="1" x14ac:dyDescent="0.25">
      <c r="A52" s="60">
        <v>19</v>
      </c>
      <c r="B52" s="61" t="s">
        <v>51</v>
      </c>
      <c r="C52" s="62" t="s">
        <v>34</v>
      </c>
      <c r="D52" s="63" t="s">
        <v>35</v>
      </c>
      <c r="G52" s="101">
        <v>65</v>
      </c>
      <c r="H52" s="101">
        <v>65</v>
      </c>
      <c r="I52" s="101">
        <v>125</v>
      </c>
      <c r="J52" s="101">
        <v>65</v>
      </c>
      <c r="K52" s="101">
        <v>95</v>
      </c>
      <c r="L52" s="101">
        <v>65</v>
      </c>
      <c r="M52" s="101">
        <v>44</v>
      </c>
      <c r="N52" s="91"/>
      <c r="O52" s="71">
        <v>100</v>
      </c>
      <c r="P52" s="47"/>
      <c r="Q52" s="80">
        <f t="shared" si="3"/>
        <v>6500</v>
      </c>
      <c r="R52" s="80">
        <f t="shared" si="4"/>
        <v>6500</v>
      </c>
      <c r="S52" s="80">
        <f t="shared" si="5"/>
        <v>12500</v>
      </c>
      <c r="T52" s="80">
        <f t="shared" si="6"/>
        <v>6500</v>
      </c>
      <c r="U52" s="80">
        <f t="shared" si="7"/>
        <v>9500</v>
      </c>
      <c r="V52" s="92">
        <f t="shared" si="8"/>
        <v>6500</v>
      </c>
      <c r="W52" s="82">
        <f t="shared" si="9"/>
        <v>4400</v>
      </c>
    </row>
    <row r="53" spans="1:23" ht="15.75" thickBot="1" x14ac:dyDescent="0.25">
      <c r="A53" s="60">
        <v>20</v>
      </c>
      <c r="B53" s="61" t="s">
        <v>52</v>
      </c>
      <c r="C53" s="62" t="s">
        <v>34</v>
      </c>
      <c r="D53" s="63" t="s">
        <v>35</v>
      </c>
      <c r="G53" s="101">
        <v>65</v>
      </c>
      <c r="H53" s="101">
        <v>80</v>
      </c>
      <c r="I53" s="101">
        <v>55</v>
      </c>
      <c r="J53" s="101">
        <v>65</v>
      </c>
      <c r="K53" s="101">
        <v>55</v>
      </c>
      <c r="L53" s="101">
        <v>55</v>
      </c>
      <c r="M53" s="101">
        <v>57</v>
      </c>
      <c r="N53" s="91"/>
      <c r="O53" s="71">
        <v>100</v>
      </c>
      <c r="P53" s="47"/>
      <c r="Q53" s="80">
        <f t="shared" si="3"/>
        <v>6500</v>
      </c>
      <c r="R53" s="80">
        <f t="shared" si="4"/>
        <v>8000</v>
      </c>
      <c r="S53" s="80">
        <f t="shared" si="5"/>
        <v>5500</v>
      </c>
      <c r="T53" s="80">
        <f t="shared" si="6"/>
        <v>6500</v>
      </c>
      <c r="U53" s="80">
        <f t="shared" si="7"/>
        <v>5500</v>
      </c>
      <c r="V53" s="92">
        <f t="shared" si="8"/>
        <v>5500</v>
      </c>
      <c r="W53" s="82">
        <f t="shared" si="9"/>
        <v>5700</v>
      </c>
    </row>
    <row r="54" spans="1:23" ht="15.75" thickBot="1" x14ac:dyDescent="0.25">
      <c r="A54" s="60">
        <v>21</v>
      </c>
      <c r="B54" s="61" t="s">
        <v>53</v>
      </c>
      <c r="C54" s="62" t="s">
        <v>34</v>
      </c>
      <c r="D54" s="63" t="s">
        <v>35</v>
      </c>
      <c r="G54" s="101">
        <v>65</v>
      </c>
      <c r="H54" s="101">
        <v>82</v>
      </c>
      <c r="I54" s="101">
        <v>41</v>
      </c>
      <c r="J54" s="101">
        <v>65</v>
      </c>
      <c r="K54" s="101">
        <v>50</v>
      </c>
      <c r="L54" s="101">
        <v>55</v>
      </c>
      <c r="M54" s="101">
        <v>53</v>
      </c>
      <c r="N54" s="91"/>
      <c r="O54" s="71">
        <v>100</v>
      </c>
      <c r="P54" s="47"/>
      <c r="Q54" s="80">
        <f t="shared" si="3"/>
        <v>6500</v>
      </c>
      <c r="R54" s="80">
        <f t="shared" si="4"/>
        <v>8200</v>
      </c>
      <c r="S54" s="80">
        <f t="shared" si="5"/>
        <v>4100</v>
      </c>
      <c r="T54" s="80">
        <f t="shared" si="6"/>
        <v>6500</v>
      </c>
      <c r="U54" s="80">
        <f t="shared" si="7"/>
        <v>5000</v>
      </c>
      <c r="V54" s="92">
        <f t="shared" si="8"/>
        <v>5500</v>
      </c>
      <c r="W54" s="82">
        <f t="shared" si="9"/>
        <v>5300</v>
      </c>
    </row>
    <row r="55" spans="1:23" ht="15.75" thickBot="1" x14ac:dyDescent="0.25">
      <c r="A55" s="60">
        <v>22</v>
      </c>
      <c r="B55" s="61" t="s">
        <v>54</v>
      </c>
      <c r="C55" s="62" t="s">
        <v>34</v>
      </c>
      <c r="D55" s="63" t="s">
        <v>35</v>
      </c>
      <c r="G55" s="101">
        <v>65</v>
      </c>
      <c r="H55" s="101">
        <v>75</v>
      </c>
      <c r="I55" s="101">
        <v>50</v>
      </c>
      <c r="J55" s="101">
        <v>52</v>
      </c>
      <c r="K55" s="101">
        <v>45</v>
      </c>
      <c r="L55" s="101">
        <v>50</v>
      </c>
      <c r="M55" s="101">
        <v>54</v>
      </c>
      <c r="N55" s="91"/>
      <c r="O55" s="71">
        <v>100</v>
      </c>
      <c r="P55" s="47"/>
      <c r="Q55" s="80">
        <f t="shared" si="3"/>
        <v>6500</v>
      </c>
      <c r="R55" s="80">
        <f t="shared" si="4"/>
        <v>7500</v>
      </c>
      <c r="S55" s="80">
        <f t="shared" si="5"/>
        <v>5000</v>
      </c>
      <c r="T55" s="80">
        <f t="shared" si="6"/>
        <v>5200</v>
      </c>
      <c r="U55" s="80">
        <f t="shared" si="7"/>
        <v>4500</v>
      </c>
      <c r="V55" s="92">
        <f t="shared" si="8"/>
        <v>5000</v>
      </c>
      <c r="W55" s="82">
        <f t="shared" si="9"/>
        <v>5400</v>
      </c>
    </row>
    <row r="56" spans="1:23" ht="15.75" thickBot="1" x14ac:dyDescent="0.25">
      <c r="A56" s="60">
        <v>23</v>
      </c>
      <c r="B56" s="61" t="s">
        <v>55</v>
      </c>
      <c r="C56" s="62" t="s">
        <v>34</v>
      </c>
      <c r="D56" s="63" t="s">
        <v>35</v>
      </c>
      <c r="G56" s="101">
        <v>55</v>
      </c>
      <c r="H56" s="101">
        <v>55</v>
      </c>
      <c r="I56" s="101">
        <v>40</v>
      </c>
      <c r="J56" s="101">
        <v>65</v>
      </c>
      <c r="K56" s="101">
        <v>65</v>
      </c>
      <c r="L56" s="101">
        <v>55</v>
      </c>
      <c r="M56" s="101">
        <v>52.5</v>
      </c>
      <c r="N56" s="91"/>
      <c r="O56" s="71">
        <v>100</v>
      </c>
      <c r="P56" s="47"/>
      <c r="Q56" s="80">
        <f t="shared" si="3"/>
        <v>5500</v>
      </c>
      <c r="R56" s="80">
        <f t="shared" si="4"/>
        <v>5500</v>
      </c>
      <c r="S56" s="80">
        <f t="shared" si="5"/>
        <v>4000</v>
      </c>
      <c r="T56" s="80">
        <f t="shared" si="6"/>
        <v>6500</v>
      </c>
      <c r="U56" s="80">
        <f t="shared" si="7"/>
        <v>6500</v>
      </c>
      <c r="V56" s="92">
        <f t="shared" si="8"/>
        <v>5500</v>
      </c>
      <c r="W56" s="82">
        <f t="shared" si="9"/>
        <v>5250</v>
      </c>
    </row>
    <row r="57" spans="1:23" ht="15.75" thickBot="1" x14ac:dyDescent="0.25">
      <c r="A57" s="60">
        <v>24</v>
      </c>
      <c r="B57" s="61" t="s">
        <v>56</v>
      </c>
      <c r="C57" s="62" t="s">
        <v>34</v>
      </c>
      <c r="D57" s="63" t="s">
        <v>35</v>
      </c>
      <c r="G57" s="101">
        <v>65</v>
      </c>
      <c r="H57" s="101">
        <v>90</v>
      </c>
      <c r="I57" s="101">
        <v>62</v>
      </c>
      <c r="J57" s="101">
        <v>65</v>
      </c>
      <c r="K57" s="101">
        <v>48</v>
      </c>
      <c r="L57" s="101">
        <v>55</v>
      </c>
      <c r="M57" s="101">
        <v>53</v>
      </c>
      <c r="N57" s="91"/>
      <c r="O57" s="71">
        <v>100</v>
      </c>
      <c r="P57" s="47"/>
      <c r="Q57" s="80">
        <f t="shared" si="3"/>
        <v>6500</v>
      </c>
      <c r="R57" s="80">
        <f t="shared" si="4"/>
        <v>9000</v>
      </c>
      <c r="S57" s="80">
        <f t="shared" si="5"/>
        <v>6200</v>
      </c>
      <c r="T57" s="80">
        <f t="shared" si="6"/>
        <v>6500</v>
      </c>
      <c r="U57" s="80">
        <f t="shared" si="7"/>
        <v>4800</v>
      </c>
      <c r="V57" s="92">
        <f t="shared" si="8"/>
        <v>5500</v>
      </c>
      <c r="W57" s="82">
        <f t="shared" si="9"/>
        <v>5300</v>
      </c>
    </row>
    <row r="58" spans="1:23" ht="15.75" thickBot="1" x14ac:dyDescent="0.25">
      <c r="A58" s="60">
        <v>25</v>
      </c>
      <c r="B58" s="61" t="s">
        <v>57</v>
      </c>
      <c r="C58" s="62" t="s">
        <v>34</v>
      </c>
      <c r="D58" s="63" t="s">
        <v>35</v>
      </c>
      <c r="G58" s="101">
        <v>75</v>
      </c>
      <c r="H58" s="101">
        <v>70</v>
      </c>
      <c r="I58" s="101">
        <v>75</v>
      </c>
      <c r="J58" s="101">
        <v>65</v>
      </c>
      <c r="K58" s="101">
        <v>60</v>
      </c>
      <c r="L58" s="101">
        <v>75</v>
      </c>
      <c r="M58" s="101">
        <v>65</v>
      </c>
      <c r="N58" s="91"/>
      <c r="O58" s="71">
        <v>100</v>
      </c>
      <c r="P58" s="47"/>
      <c r="Q58" s="80">
        <f t="shared" si="3"/>
        <v>7500</v>
      </c>
      <c r="R58" s="80">
        <f t="shared" si="4"/>
        <v>7000</v>
      </c>
      <c r="S58" s="80">
        <f t="shared" si="5"/>
        <v>7500</v>
      </c>
      <c r="T58" s="80">
        <f t="shared" si="6"/>
        <v>6500</v>
      </c>
      <c r="U58" s="80">
        <f t="shared" si="7"/>
        <v>6000</v>
      </c>
      <c r="V58" s="92">
        <f t="shared" si="8"/>
        <v>7500</v>
      </c>
      <c r="W58" s="82">
        <f t="shared" si="9"/>
        <v>6500</v>
      </c>
    </row>
    <row r="59" spans="1:23" ht="15" x14ac:dyDescent="0.2">
      <c r="A59" s="64"/>
      <c r="Q59" s="81">
        <f t="shared" ref="Q59:V59" si="10">SUM(Q36:Q58)</f>
        <v>155100</v>
      </c>
      <c r="R59" s="81">
        <f t="shared" si="10"/>
        <v>177200</v>
      </c>
      <c r="S59" s="81">
        <f t="shared" si="10"/>
        <v>205150</v>
      </c>
      <c r="T59" s="81">
        <f t="shared" si="10"/>
        <v>159350</v>
      </c>
      <c r="U59" s="81">
        <f t="shared" si="10"/>
        <v>183400</v>
      </c>
      <c r="V59" s="81">
        <f t="shared" si="10"/>
        <v>184000</v>
      </c>
      <c r="W59" s="81">
        <f>SUM(W36:W58)</f>
        <v>168600</v>
      </c>
    </row>
    <row r="61" spans="1:23" ht="15" x14ac:dyDescent="0.2">
      <c r="A61" s="65"/>
    </row>
    <row r="62" spans="1:23" ht="107.25" customHeight="1" thickBot="1" x14ac:dyDescent="0.25">
      <c r="A62" s="156" t="s">
        <v>58</v>
      </c>
      <c r="B62" s="157"/>
      <c r="C62" s="157"/>
      <c r="D62" s="157"/>
    </row>
    <row r="63" spans="1:23" ht="28.5" customHeight="1" thickBot="1" x14ac:dyDescent="0.25">
      <c r="A63" s="137" t="s">
        <v>59</v>
      </c>
      <c r="B63" s="138"/>
      <c r="C63" s="138"/>
      <c r="D63" s="139"/>
    </row>
    <row r="64" spans="1:23" ht="49.5" customHeight="1" thickBot="1" x14ac:dyDescent="0.25">
      <c r="A64" s="57" t="s">
        <v>29</v>
      </c>
      <c r="B64" s="58" t="s">
        <v>30</v>
      </c>
      <c r="C64" s="58" t="s">
        <v>31</v>
      </c>
      <c r="D64" s="59" t="s">
        <v>32</v>
      </c>
      <c r="G64" s="72" t="s">
        <v>20</v>
      </c>
      <c r="H64" s="73" t="s">
        <v>74</v>
      </c>
      <c r="I64" s="73" t="s">
        <v>22</v>
      </c>
      <c r="J64" s="73" t="s">
        <v>23</v>
      </c>
      <c r="K64" s="73" t="s">
        <v>24</v>
      </c>
      <c r="L64" s="73" t="s">
        <v>26</v>
      </c>
      <c r="M64" s="73" t="s">
        <v>25</v>
      </c>
      <c r="N64" s="73"/>
      <c r="O64" s="73" t="s">
        <v>135</v>
      </c>
      <c r="P64" s="76"/>
      <c r="Q64" s="73" t="s">
        <v>20</v>
      </c>
      <c r="R64" s="73" t="s">
        <v>74</v>
      </c>
      <c r="S64" s="73" t="s">
        <v>22</v>
      </c>
      <c r="T64" s="73" t="s">
        <v>23</v>
      </c>
      <c r="U64" s="73" t="s">
        <v>24</v>
      </c>
      <c r="V64" s="77" t="s">
        <v>26</v>
      </c>
      <c r="W64" s="77" t="s">
        <v>25</v>
      </c>
    </row>
    <row r="65" spans="1:23" ht="15.75" thickBot="1" x14ac:dyDescent="0.25">
      <c r="A65" s="140" t="s">
        <v>60</v>
      </c>
      <c r="B65" s="141"/>
      <c r="C65" s="141"/>
      <c r="D65" s="142"/>
      <c r="G65" s="78"/>
      <c r="H65" s="78"/>
      <c r="I65" s="78"/>
      <c r="J65" s="78"/>
      <c r="K65" s="78"/>
      <c r="L65" s="78"/>
      <c r="M65" s="78"/>
      <c r="N65" s="78"/>
      <c r="O65" s="78"/>
      <c r="P65" s="78"/>
      <c r="Q65" s="75"/>
      <c r="R65" s="75"/>
      <c r="S65" s="75"/>
      <c r="T65" s="75"/>
      <c r="U65" s="75"/>
      <c r="V65" s="75"/>
      <c r="W65" s="75"/>
    </row>
    <row r="66" spans="1:23" ht="15.75" thickBot="1" x14ac:dyDescent="0.25">
      <c r="A66" s="60">
        <v>2</v>
      </c>
      <c r="B66" s="63" t="s">
        <v>63</v>
      </c>
      <c r="C66" s="62" t="s">
        <v>61</v>
      </c>
      <c r="D66" s="63" t="s">
        <v>35</v>
      </c>
      <c r="G66" s="67">
        <v>125</v>
      </c>
      <c r="H66" s="67">
        <v>90</v>
      </c>
      <c r="I66" s="67">
        <v>135</v>
      </c>
      <c r="J66" s="67">
        <v>145</v>
      </c>
      <c r="K66" s="67">
        <v>90</v>
      </c>
      <c r="L66" s="67">
        <v>140</v>
      </c>
      <c r="M66" s="67">
        <v>150</v>
      </c>
      <c r="N66" s="67"/>
      <c r="O66" s="47">
        <v>5</v>
      </c>
      <c r="P66" s="47"/>
      <c r="Q66" s="82">
        <f>G66*O66</f>
        <v>625</v>
      </c>
      <c r="R66" s="82">
        <f>H66*O66</f>
        <v>450</v>
      </c>
      <c r="S66" s="82">
        <f>I66*O66</f>
        <v>675</v>
      </c>
      <c r="T66" s="82">
        <f>J66*O66</f>
        <v>725</v>
      </c>
      <c r="U66" s="82">
        <f>K66*O66</f>
        <v>450</v>
      </c>
      <c r="V66" s="82">
        <f>L66*O66</f>
        <v>700</v>
      </c>
      <c r="W66" s="94">
        <f>M66*O66</f>
        <v>750</v>
      </c>
    </row>
    <row r="67" spans="1:23" ht="15.75" thickBot="1" x14ac:dyDescent="0.25">
      <c r="A67" s="60">
        <v>8</v>
      </c>
      <c r="B67" s="63" t="s">
        <v>64</v>
      </c>
      <c r="C67" s="62" t="s">
        <v>61</v>
      </c>
      <c r="D67" s="63" t="s">
        <v>35</v>
      </c>
      <c r="F67" s="45"/>
      <c r="G67" s="67">
        <v>31.95</v>
      </c>
      <c r="H67" s="67">
        <v>28</v>
      </c>
      <c r="I67" s="67">
        <v>25</v>
      </c>
      <c r="J67" s="67">
        <v>26</v>
      </c>
      <c r="K67" s="67">
        <v>35</v>
      </c>
      <c r="L67" s="67">
        <v>24</v>
      </c>
      <c r="M67" s="67">
        <v>24</v>
      </c>
      <c r="N67" s="67"/>
      <c r="O67" s="47">
        <v>5</v>
      </c>
      <c r="P67" s="47"/>
      <c r="Q67" s="82">
        <f t="shared" ref="Q67:Q80" si="11">G67*O67</f>
        <v>159.75</v>
      </c>
      <c r="R67" s="82">
        <f t="shared" ref="R67:R80" si="12">H67*O67</f>
        <v>140</v>
      </c>
      <c r="S67" s="82">
        <f t="shared" ref="S67:S80" si="13">I67*O67</f>
        <v>125</v>
      </c>
      <c r="T67" s="82">
        <f t="shared" ref="T67:T80" si="14">J67*O67</f>
        <v>130</v>
      </c>
      <c r="U67" s="82">
        <f t="shared" ref="U67:U80" si="15">K67*O67</f>
        <v>175</v>
      </c>
      <c r="V67" s="82">
        <f t="shared" ref="V67:V80" si="16">L67*O67</f>
        <v>120</v>
      </c>
      <c r="W67" s="94">
        <f t="shared" ref="W67:W80" si="17">M67*O67</f>
        <v>120</v>
      </c>
    </row>
    <row r="68" spans="1:23" ht="15.75" thickBot="1" x14ac:dyDescent="0.25">
      <c r="A68" s="60">
        <v>12</v>
      </c>
      <c r="B68" s="63" t="s">
        <v>65</v>
      </c>
      <c r="C68" s="62" t="s">
        <v>61</v>
      </c>
      <c r="D68" s="63" t="s">
        <v>35</v>
      </c>
      <c r="G68" s="67">
        <v>135</v>
      </c>
      <c r="H68" s="67">
        <v>75</v>
      </c>
      <c r="I68" s="67">
        <v>150</v>
      </c>
      <c r="J68" s="67">
        <v>115</v>
      </c>
      <c r="K68" s="67">
        <v>95</v>
      </c>
      <c r="L68" s="67">
        <v>120</v>
      </c>
      <c r="M68" s="67">
        <v>85</v>
      </c>
      <c r="N68" s="67"/>
      <c r="O68" s="47">
        <v>5</v>
      </c>
      <c r="P68" s="47"/>
      <c r="Q68" s="82">
        <f t="shared" si="11"/>
        <v>675</v>
      </c>
      <c r="R68" s="82">
        <f t="shared" si="12"/>
        <v>375</v>
      </c>
      <c r="S68" s="82">
        <f t="shared" si="13"/>
        <v>750</v>
      </c>
      <c r="T68" s="82">
        <f t="shared" si="14"/>
        <v>575</v>
      </c>
      <c r="U68" s="82">
        <f t="shared" si="15"/>
        <v>475</v>
      </c>
      <c r="V68" s="82">
        <f t="shared" si="16"/>
        <v>600</v>
      </c>
      <c r="W68" s="94">
        <f t="shared" si="17"/>
        <v>425</v>
      </c>
    </row>
    <row r="69" spans="1:23" ht="15.75" thickBot="1" x14ac:dyDescent="0.25">
      <c r="A69" s="60">
        <v>13</v>
      </c>
      <c r="B69" s="63" t="s">
        <v>65</v>
      </c>
      <c r="C69" s="62" t="s">
        <v>61</v>
      </c>
      <c r="D69" s="63" t="s">
        <v>35</v>
      </c>
      <c r="G69" s="67">
        <v>295</v>
      </c>
      <c r="H69" s="67">
        <v>100</v>
      </c>
      <c r="I69" s="67">
        <v>127</v>
      </c>
      <c r="J69" s="67">
        <v>90</v>
      </c>
      <c r="K69" s="67">
        <v>105</v>
      </c>
      <c r="L69" s="67">
        <v>195</v>
      </c>
      <c r="M69" s="67">
        <v>125</v>
      </c>
      <c r="N69" s="67"/>
      <c r="O69" s="47">
        <v>5</v>
      </c>
      <c r="P69" s="47"/>
      <c r="Q69" s="82">
        <f t="shared" si="11"/>
        <v>1475</v>
      </c>
      <c r="R69" s="82">
        <f t="shared" si="12"/>
        <v>500</v>
      </c>
      <c r="S69" s="82">
        <f t="shared" si="13"/>
        <v>635</v>
      </c>
      <c r="T69" s="82">
        <f t="shared" si="14"/>
        <v>450</v>
      </c>
      <c r="U69" s="82">
        <f t="shared" si="15"/>
        <v>525</v>
      </c>
      <c r="V69" s="82">
        <f t="shared" si="16"/>
        <v>975</v>
      </c>
      <c r="W69" s="94">
        <f t="shared" si="17"/>
        <v>625</v>
      </c>
    </row>
    <row r="70" spans="1:23" ht="30" customHeight="1" thickBot="1" x14ac:dyDescent="0.25">
      <c r="A70" s="143" t="s">
        <v>66</v>
      </c>
      <c r="B70" s="144"/>
      <c r="C70" s="144"/>
      <c r="D70" s="145"/>
      <c r="G70" s="68"/>
      <c r="H70" s="68"/>
      <c r="I70" s="68"/>
      <c r="J70" s="68"/>
      <c r="K70" s="68"/>
      <c r="L70" s="68"/>
      <c r="M70" s="68"/>
      <c r="N70" s="68"/>
      <c r="O70" s="68"/>
      <c r="P70" s="68"/>
      <c r="Q70" s="83">
        <f t="shared" si="11"/>
        <v>0</v>
      </c>
      <c r="R70" s="83">
        <f t="shared" si="12"/>
        <v>0</v>
      </c>
      <c r="S70" s="83">
        <f t="shared" si="13"/>
        <v>0</v>
      </c>
      <c r="T70" s="83">
        <f t="shared" si="14"/>
        <v>0</v>
      </c>
      <c r="U70" s="83">
        <f t="shared" si="15"/>
        <v>0</v>
      </c>
      <c r="V70" s="83">
        <f t="shared" si="16"/>
        <v>0</v>
      </c>
      <c r="W70" s="95">
        <f t="shared" si="17"/>
        <v>0</v>
      </c>
    </row>
    <row r="71" spans="1:23" ht="15" x14ac:dyDescent="0.2">
      <c r="A71" s="146">
        <v>18</v>
      </c>
      <c r="B71" s="66" t="s">
        <v>67</v>
      </c>
      <c r="C71" s="146" t="s">
        <v>61</v>
      </c>
      <c r="D71" s="148" t="s">
        <v>35</v>
      </c>
      <c r="G71" s="67">
        <v>975</v>
      </c>
      <c r="H71" s="67">
        <v>900</v>
      </c>
      <c r="I71" s="67">
        <v>1500</v>
      </c>
      <c r="J71" s="67">
        <v>100</v>
      </c>
      <c r="K71" s="67">
        <v>95</v>
      </c>
      <c r="L71" s="67">
        <v>850</v>
      </c>
      <c r="M71" s="67">
        <v>1460</v>
      </c>
      <c r="N71" s="67"/>
      <c r="O71" s="47">
        <v>5</v>
      </c>
      <c r="P71" s="47"/>
      <c r="Q71" s="82">
        <f t="shared" si="11"/>
        <v>4875</v>
      </c>
      <c r="R71" s="82">
        <f t="shared" si="12"/>
        <v>4500</v>
      </c>
      <c r="S71" s="82">
        <f t="shared" si="13"/>
        <v>7500</v>
      </c>
      <c r="T71" s="82">
        <f t="shared" si="14"/>
        <v>500</v>
      </c>
      <c r="U71" s="82">
        <f t="shared" si="15"/>
        <v>475</v>
      </c>
      <c r="V71" s="82">
        <f t="shared" si="16"/>
        <v>4250</v>
      </c>
      <c r="W71" s="94">
        <f t="shared" si="17"/>
        <v>7300</v>
      </c>
    </row>
    <row r="72" spans="1:23" ht="15.75" thickBot="1" x14ac:dyDescent="0.25">
      <c r="A72" s="147"/>
      <c r="B72" s="63">
        <v>25</v>
      </c>
      <c r="C72" s="147"/>
      <c r="D72" s="149"/>
      <c r="G72" s="69"/>
      <c r="H72" s="69"/>
      <c r="I72" s="69"/>
      <c r="J72" s="69"/>
      <c r="K72" s="69"/>
      <c r="L72" s="69"/>
      <c r="M72" s="69"/>
      <c r="N72" s="69"/>
      <c r="O72" s="47">
        <v>5</v>
      </c>
      <c r="P72" s="47"/>
      <c r="Q72" s="82">
        <f t="shared" si="11"/>
        <v>0</v>
      </c>
      <c r="R72" s="82">
        <f t="shared" si="12"/>
        <v>0</v>
      </c>
      <c r="S72" s="82">
        <f t="shared" si="13"/>
        <v>0</v>
      </c>
      <c r="T72" s="82">
        <f t="shared" si="14"/>
        <v>0</v>
      </c>
      <c r="U72" s="82">
        <f t="shared" si="15"/>
        <v>0</v>
      </c>
      <c r="V72" s="82">
        <f t="shared" si="16"/>
        <v>0</v>
      </c>
      <c r="W72" s="94">
        <f t="shared" si="17"/>
        <v>0</v>
      </c>
    </row>
    <row r="73" spans="1:23" ht="15" x14ac:dyDescent="0.2">
      <c r="A73" s="146">
        <v>19</v>
      </c>
      <c r="B73" s="66" t="s">
        <v>67</v>
      </c>
      <c r="C73" s="146" t="s">
        <v>61</v>
      </c>
      <c r="D73" s="148" t="s">
        <v>35</v>
      </c>
      <c r="G73" s="67">
        <v>230</v>
      </c>
      <c r="H73" s="67">
        <v>1200</v>
      </c>
      <c r="I73" s="67">
        <v>900</v>
      </c>
      <c r="J73" s="67">
        <v>125</v>
      </c>
      <c r="K73" s="67">
        <v>105</v>
      </c>
      <c r="L73" s="67">
        <v>1400</v>
      </c>
      <c r="M73" s="67">
        <v>2380</v>
      </c>
      <c r="N73" s="67"/>
      <c r="O73" s="47">
        <v>5</v>
      </c>
      <c r="P73" s="47"/>
      <c r="Q73" s="82">
        <f t="shared" si="11"/>
        <v>1150</v>
      </c>
      <c r="R73" s="82">
        <f t="shared" si="12"/>
        <v>6000</v>
      </c>
      <c r="S73" s="82">
        <f t="shared" si="13"/>
        <v>4500</v>
      </c>
      <c r="T73" s="82">
        <f t="shared" si="14"/>
        <v>625</v>
      </c>
      <c r="U73" s="82">
        <f t="shared" si="15"/>
        <v>525</v>
      </c>
      <c r="V73" s="82">
        <f t="shared" si="16"/>
        <v>7000</v>
      </c>
      <c r="W73" s="94">
        <f t="shared" si="17"/>
        <v>11900</v>
      </c>
    </row>
    <row r="74" spans="1:23" ht="15.75" thickBot="1" x14ac:dyDescent="0.25">
      <c r="A74" s="147"/>
      <c r="B74" s="63">
        <v>36</v>
      </c>
      <c r="C74" s="147"/>
      <c r="D74" s="149"/>
      <c r="G74" s="69"/>
      <c r="H74" s="69"/>
      <c r="I74" s="69"/>
      <c r="J74" s="69"/>
      <c r="K74" s="69"/>
      <c r="L74" s="69"/>
      <c r="M74" s="69"/>
      <c r="N74" s="69"/>
      <c r="O74" s="47">
        <v>5</v>
      </c>
      <c r="P74" s="47"/>
      <c r="Q74" s="82">
        <f t="shared" si="11"/>
        <v>0</v>
      </c>
      <c r="R74" s="82">
        <f t="shared" si="12"/>
        <v>0</v>
      </c>
      <c r="S74" s="82">
        <f t="shared" si="13"/>
        <v>0</v>
      </c>
      <c r="T74" s="82">
        <f t="shared" si="14"/>
        <v>0</v>
      </c>
      <c r="U74" s="82">
        <f t="shared" si="15"/>
        <v>0</v>
      </c>
      <c r="V74" s="82">
        <f t="shared" si="16"/>
        <v>0</v>
      </c>
      <c r="W74" s="94">
        <f t="shared" si="17"/>
        <v>0</v>
      </c>
    </row>
    <row r="75" spans="1:23" ht="15.75" thickBot="1" x14ac:dyDescent="0.25">
      <c r="A75" s="60">
        <v>23</v>
      </c>
      <c r="B75" s="63" t="s">
        <v>68</v>
      </c>
      <c r="C75" s="62" t="s">
        <v>61</v>
      </c>
      <c r="D75" s="63" t="s">
        <v>35</v>
      </c>
      <c r="E75" s="45"/>
      <c r="G75" s="101">
        <v>100</v>
      </c>
      <c r="H75" s="67">
        <v>130</v>
      </c>
      <c r="I75" s="67">
        <v>1.1499999999999999</v>
      </c>
      <c r="J75" s="67">
        <v>50</v>
      </c>
      <c r="K75" s="67">
        <v>25</v>
      </c>
      <c r="L75" s="67">
        <v>250</v>
      </c>
      <c r="M75" s="67">
        <v>375</v>
      </c>
      <c r="N75" s="67"/>
      <c r="O75" s="47">
        <v>5</v>
      </c>
      <c r="P75" s="47"/>
      <c r="Q75" s="82">
        <f t="shared" si="11"/>
        <v>500</v>
      </c>
      <c r="R75" s="82">
        <f t="shared" si="12"/>
        <v>650</v>
      </c>
      <c r="S75" s="82">
        <f t="shared" si="13"/>
        <v>5.75</v>
      </c>
      <c r="T75" s="82">
        <f t="shared" si="14"/>
        <v>250</v>
      </c>
      <c r="U75" s="82">
        <f t="shared" si="15"/>
        <v>125</v>
      </c>
      <c r="V75" s="82">
        <f t="shared" si="16"/>
        <v>1250</v>
      </c>
      <c r="W75" s="94">
        <f t="shared" si="17"/>
        <v>1875</v>
      </c>
    </row>
    <row r="76" spans="1:23" ht="15.75" thickBot="1" x14ac:dyDescent="0.25">
      <c r="A76" s="158" t="s">
        <v>69</v>
      </c>
      <c r="B76" s="159"/>
      <c r="C76" s="159"/>
      <c r="D76" s="160"/>
      <c r="G76" s="68"/>
      <c r="H76" s="68"/>
      <c r="I76" s="68"/>
      <c r="J76" s="68"/>
      <c r="K76" s="68"/>
      <c r="L76" s="68"/>
      <c r="M76" s="68"/>
      <c r="N76" s="68"/>
      <c r="O76" s="68"/>
      <c r="P76" s="68"/>
      <c r="Q76" s="83">
        <f t="shared" si="11"/>
        <v>0</v>
      </c>
      <c r="R76" s="83">
        <f t="shared" si="12"/>
        <v>0</v>
      </c>
      <c r="S76" s="83">
        <f t="shared" si="13"/>
        <v>0</v>
      </c>
      <c r="T76" s="83">
        <f t="shared" si="14"/>
        <v>0</v>
      </c>
      <c r="U76" s="83">
        <f t="shared" si="15"/>
        <v>0</v>
      </c>
      <c r="V76" s="83">
        <f t="shared" si="16"/>
        <v>0</v>
      </c>
      <c r="W76" s="95">
        <f t="shared" si="17"/>
        <v>0</v>
      </c>
    </row>
    <row r="77" spans="1:23" ht="15.75" thickBot="1" x14ac:dyDescent="0.25">
      <c r="A77" s="161" t="s">
        <v>70</v>
      </c>
      <c r="B77" s="162"/>
      <c r="C77" s="162"/>
      <c r="D77" s="163"/>
      <c r="G77" s="68"/>
      <c r="H77" s="68"/>
      <c r="I77" s="68"/>
      <c r="J77" s="68"/>
      <c r="K77" s="68"/>
      <c r="L77" s="68"/>
      <c r="M77" s="68"/>
      <c r="N77" s="68"/>
      <c r="O77" s="68"/>
      <c r="P77" s="68"/>
      <c r="Q77" s="83">
        <f t="shared" si="11"/>
        <v>0</v>
      </c>
      <c r="R77" s="83">
        <f t="shared" si="12"/>
        <v>0</v>
      </c>
      <c r="S77" s="83">
        <f t="shared" si="13"/>
        <v>0</v>
      </c>
      <c r="T77" s="83">
        <f t="shared" si="14"/>
        <v>0</v>
      </c>
      <c r="U77" s="83">
        <f t="shared" si="15"/>
        <v>0</v>
      </c>
      <c r="V77" s="83">
        <f t="shared" si="16"/>
        <v>0</v>
      </c>
      <c r="W77" s="95">
        <f t="shared" si="17"/>
        <v>0</v>
      </c>
    </row>
    <row r="78" spans="1:23" ht="15.75" thickBot="1" x14ac:dyDescent="0.25">
      <c r="A78" s="60">
        <v>29</v>
      </c>
      <c r="B78" s="63" t="s">
        <v>71</v>
      </c>
      <c r="C78" s="62" t="s">
        <v>61</v>
      </c>
      <c r="D78" s="63" t="s">
        <v>35</v>
      </c>
      <c r="G78" s="67">
        <v>572</v>
      </c>
      <c r="H78" s="67">
        <v>550</v>
      </c>
      <c r="I78" s="67">
        <v>500</v>
      </c>
      <c r="J78" s="67">
        <v>450</v>
      </c>
      <c r="K78" s="67">
        <v>245</v>
      </c>
      <c r="L78" s="67">
        <v>400</v>
      </c>
      <c r="M78" s="67">
        <v>425</v>
      </c>
      <c r="N78" s="67"/>
      <c r="O78" s="47">
        <v>5</v>
      </c>
      <c r="P78" s="47"/>
      <c r="Q78" s="82">
        <f t="shared" si="11"/>
        <v>2860</v>
      </c>
      <c r="R78" s="82">
        <f t="shared" si="12"/>
        <v>2750</v>
      </c>
      <c r="S78" s="82">
        <f t="shared" si="13"/>
        <v>2500</v>
      </c>
      <c r="T78" s="82">
        <f t="shared" si="14"/>
        <v>2250</v>
      </c>
      <c r="U78" s="82">
        <f t="shared" si="15"/>
        <v>1225</v>
      </c>
      <c r="V78" s="82">
        <f t="shared" si="16"/>
        <v>2000</v>
      </c>
      <c r="W78" s="94">
        <f t="shared" si="17"/>
        <v>2125</v>
      </c>
    </row>
    <row r="79" spans="1:23" ht="15.75" thickBot="1" x14ac:dyDescent="0.25">
      <c r="A79" s="60">
        <v>30</v>
      </c>
      <c r="B79" s="63" t="s">
        <v>72</v>
      </c>
      <c r="C79" s="62" t="s">
        <v>61</v>
      </c>
      <c r="D79" s="63" t="s">
        <v>35</v>
      </c>
      <c r="G79" s="67">
        <v>625</v>
      </c>
      <c r="H79" s="67">
        <v>650</v>
      </c>
      <c r="I79" s="67">
        <v>575</v>
      </c>
      <c r="J79" s="67">
        <v>650</v>
      </c>
      <c r="K79" s="67">
        <v>430</v>
      </c>
      <c r="L79" s="67">
        <v>500</v>
      </c>
      <c r="M79" s="67">
        <v>595</v>
      </c>
      <c r="N79" s="67"/>
      <c r="O79" s="47">
        <v>5</v>
      </c>
      <c r="P79" s="47"/>
      <c r="Q79" s="82">
        <f t="shared" si="11"/>
        <v>3125</v>
      </c>
      <c r="R79" s="82">
        <f t="shared" si="12"/>
        <v>3250</v>
      </c>
      <c r="S79" s="82">
        <f t="shared" si="13"/>
        <v>2875</v>
      </c>
      <c r="T79" s="82">
        <f t="shared" si="14"/>
        <v>3250</v>
      </c>
      <c r="U79" s="82">
        <f t="shared" si="15"/>
        <v>2150</v>
      </c>
      <c r="V79" s="82">
        <f t="shared" si="16"/>
        <v>2500</v>
      </c>
      <c r="W79" s="94">
        <f t="shared" si="17"/>
        <v>2975</v>
      </c>
    </row>
    <row r="80" spans="1:23" ht="15.75" thickBot="1" x14ac:dyDescent="0.25">
      <c r="A80" s="60">
        <v>31</v>
      </c>
      <c r="B80" s="63" t="s">
        <v>73</v>
      </c>
      <c r="C80" s="62" t="s">
        <v>61</v>
      </c>
      <c r="D80" s="63" t="s">
        <v>35</v>
      </c>
      <c r="G80" s="67">
        <v>819</v>
      </c>
      <c r="H80" s="67">
        <v>1000</v>
      </c>
      <c r="I80" s="67">
        <v>750</v>
      </c>
      <c r="J80" s="67">
        <v>750</v>
      </c>
      <c r="K80" s="67">
        <v>500</v>
      </c>
      <c r="L80" s="67">
        <v>1400</v>
      </c>
      <c r="M80" s="67">
        <v>780</v>
      </c>
      <c r="N80" s="67"/>
      <c r="O80" s="47">
        <v>5</v>
      </c>
      <c r="P80" s="47"/>
      <c r="Q80" s="82">
        <f t="shared" si="11"/>
        <v>4095</v>
      </c>
      <c r="R80" s="82">
        <f t="shared" si="12"/>
        <v>5000</v>
      </c>
      <c r="S80" s="82">
        <f t="shared" si="13"/>
        <v>3750</v>
      </c>
      <c r="T80" s="82">
        <f t="shared" si="14"/>
        <v>3750</v>
      </c>
      <c r="U80" s="82">
        <f t="shared" si="15"/>
        <v>2500</v>
      </c>
      <c r="V80" s="82">
        <f t="shared" si="16"/>
        <v>7000</v>
      </c>
      <c r="W80" s="94">
        <f t="shared" si="17"/>
        <v>3900</v>
      </c>
    </row>
    <row r="81" spans="1:23" ht="15" x14ac:dyDescent="0.2">
      <c r="A81" s="64"/>
      <c r="Q81" s="81">
        <f t="shared" ref="Q81:W81" si="18">SUM(Q66:Q80)</f>
        <v>19539.75</v>
      </c>
      <c r="R81" s="81">
        <f t="shared" si="18"/>
        <v>23615</v>
      </c>
      <c r="S81" s="81">
        <f t="shared" si="18"/>
        <v>23315.75</v>
      </c>
      <c r="T81" s="81">
        <f t="shared" si="18"/>
        <v>12505</v>
      </c>
      <c r="U81" s="81">
        <f t="shared" si="18"/>
        <v>8625</v>
      </c>
      <c r="V81" s="81">
        <f t="shared" si="18"/>
        <v>26395</v>
      </c>
      <c r="W81" s="81">
        <f t="shared" si="18"/>
        <v>31995</v>
      </c>
    </row>
    <row r="83" spans="1:23" ht="15" x14ac:dyDescent="0.2">
      <c r="A83" s="65"/>
    </row>
    <row r="84" spans="1:23" ht="171.75" customHeight="1" thickBot="1" x14ac:dyDescent="0.25">
      <c r="A84" s="156" t="s">
        <v>75</v>
      </c>
      <c r="B84" s="157"/>
      <c r="C84" s="157"/>
      <c r="D84" s="157"/>
    </row>
    <row r="85" spans="1:23" ht="28.5" customHeight="1" thickBot="1" x14ac:dyDescent="0.25">
      <c r="A85" s="137" t="s">
        <v>76</v>
      </c>
      <c r="B85" s="138"/>
      <c r="C85" s="138"/>
      <c r="D85" s="139"/>
    </row>
    <row r="86" spans="1:23" ht="44.25" customHeight="1" thickBot="1" x14ac:dyDescent="0.25">
      <c r="A86" s="57" t="s">
        <v>29</v>
      </c>
      <c r="B86" s="58" t="s">
        <v>30</v>
      </c>
      <c r="C86" s="58" t="s">
        <v>31</v>
      </c>
      <c r="D86" s="59" t="s">
        <v>32</v>
      </c>
      <c r="G86" s="72" t="s">
        <v>20</v>
      </c>
      <c r="H86" s="73" t="s">
        <v>74</v>
      </c>
      <c r="I86" s="73" t="s">
        <v>22</v>
      </c>
      <c r="J86" s="73" t="s">
        <v>23</v>
      </c>
      <c r="K86" s="73" t="s">
        <v>24</v>
      </c>
      <c r="L86" s="73" t="s">
        <v>26</v>
      </c>
      <c r="M86" s="73" t="s">
        <v>25</v>
      </c>
      <c r="N86" s="73"/>
      <c r="O86" s="73" t="s">
        <v>135</v>
      </c>
      <c r="P86" s="76"/>
      <c r="Q86" s="73" t="s">
        <v>20</v>
      </c>
      <c r="R86" s="73" t="s">
        <v>74</v>
      </c>
      <c r="S86" s="73" t="s">
        <v>22</v>
      </c>
      <c r="T86" s="73" t="s">
        <v>23</v>
      </c>
      <c r="U86" s="73" t="s">
        <v>24</v>
      </c>
      <c r="V86" s="77" t="s">
        <v>26</v>
      </c>
      <c r="W86" s="77" t="s">
        <v>25</v>
      </c>
    </row>
    <row r="87" spans="1:23" ht="60.75" customHeight="1" thickBot="1" x14ac:dyDescent="0.25">
      <c r="A87" s="60">
        <v>1</v>
      </c>
      <c r="B87" s="63" t="s">
        <v>77</v>
      </c>
      <c r="C87" s="62" t="s">
        <v>61</v>
      </c>
      <c r="D87" s="63" t="s">
        <v>62</v>
      </c>
      <c r="G87" s="67">
        <v>200</v>
      </c>
      <c r="H87" s="67">
        <v>50</v>
      </c>
      <c r="I87" s="67">
        <v>150</v>
      </c>
      <c r="J87" s="67">
        <v>90</v>
      </c>
      <c r="K87" s="67">
        <v>95</v>
      </c>
      <c r="L87" s="67">
        <v>32</v>
      </c>
      <c r="M87" s="67">
        <v>95</v>
      </c>
      <c r="N87" s="91"/>
      <c r="O87" s="71">
        <v>5</v>
      </c>
      <c r="P87" s="49"/>
      <c r="Q87" s="80">
        <f>G87*O87</f>
        <v>1000</v>
      </c>
      <c r="R87" s="80">
        <f>H87*O87</f>
        <v>250</v>
      </c>
      <c r="S87" s="80">
        <f>I87*O87</f>
        <v>750</v>
      </c>
      <c r="T87" s="80">
        <f>J87*O87</f>
        <v>450</v>
      </c>
      <c r="U87" s="80">
        <f>K87*O87</f>
        <v>475</v>
      </c>
      <c r="V87" s="80">
        <f>L87*O87</f>
        <v>160</v>
      </c>
      <c r="W87" s="80">
        <f>M87*O87</f>
        <v>475</v>
      </c>
    </row>
    <row r="88" spans="1:23" ht="45.75" customHeight="1" thickBot="1" x14ac:dyDescent="0.25">
      <c r="A88" s="60">
        <v>2</v>
      </c>
      <c r="B88" s="63" t="s">
        <v>78</v>
      </c>
      <c r="C88" s="62" t="s">
        <v>61</v>
      </c>
      <c r="D88" s="63" t="s">
        <v>35</v>
      </c>
      <c r="G88" s="67">
        <v>350</v>
      </c>
      <c r="H88" s="67">
        <v>100</v>
      </c>
      <c r="I88" s="67">
        <v>66</v>
      </c>
      <c r="J88" s="67">
        <v>80</v>
      </c>
      <c r="K88" s="67">
        <v>102</v>
      </c>
      <c r="L88" s="67">
        <v>75</v>
      </c>
      <c r="M88" s="67">
        <v>80</v>
      </c>
      <c r="N88" s="91"/>
      <c r="O88" s="70">
        <v>5</v>
      </c>
      <c r="P88" s="47"/>
      <c r="Q88" s="80">
        <f t="shared" ref="Q88:Q115" si="19">G88*O88</f>
        <v>1750</v>
      </c>
      <c r="R88" s="80">
        <f t="shared" ref="R88:R115" si="20">H88*O88</f>
        <v>500</v>
      </c>
      <c r="S88" s="80">
        <f t="shared" ref="S88:S115" si="21">I88*O88</f>
        <v>330</v>
      </c>
      <c r="T88" s="80">
        <f t="shared" ref="T88:T115" si="22">J88*O88</f>
        <v>400</v>
      </c>
      <c r="U88" s="80">
        <f t="shared" ref="U88:U115" si="23">K88*O88</f>
        <v>510</v>
      </c>
      <c r="V88" s="80">
        <f t="shared" ref="V88:V115" si="24">L88*O88</f>
        <v>375</v>
      </c>
      <c r="W88" s="80">
        <f t="shared" ref="W88:W115" si="25">M88*O88</f>
        <v>400</v>
      </c>
    </row>
    <row r="89" spans="1:23" ht="60.75" customHeight="1" thickBot="1" x14ac:dyDescent="0.25">
      <c r="A89" s="60">
        <v>3</v>
      </c>
      <c r="B89" s="63" t="s">
        <v>79</v>
      </c>
      <c r="C89" s="62" t="s">
        <v>61</v>
      </c>
      <c r="D89" s="63" t="s">
        <v>35</v>
      </c>
      <c r="G89" s="67">
        <v>300</v>
      </c>
      <c r="H89" s="67">
        <v>35</v>
      </c>
      <c r="I89" s="67">
        <v>186</v>
      </c>
      <c r="J89" s="67">
        <v>85</v>
      </c>
      <c r="K89" s="67">
        <v>98.5</v>
      </c>
      <c r="L89" s="67">
        <v>35</v>
      </c>
      <c r="M89" s="67">
        <v>35</v>
      </c>
      <c r="N89" s="91"/>
      <c r="O89" s="70">
        <v>5</v>
      </c>
      <c r="P89" s="47"/>
      <c r="Q89" s="80">
        <f t="shared" si="19"/>
        <v>1500</v>
      </c>
      <c r="R89" s="80">
        <f t="shared" si="20"/>
        <v>175</v>
      </c>
      <c r="S89" s="80">
        <f t="shared" si="21"/>
        <v>930</v>
      </c>
      <c r="T89" s="80">
        <f t="shared" si="22"/>
        <v>425</v>
      </c>
      <c r="U89" s="80">
        <f t="shared" si="23"/>
        <v>492.5</v>
      </c>
      <c r="V89" s="80">
        <f t="shared" si="24"/>
        <v>175</v>
      </c>
      <c r="W89" s="80">
        <f t="shared" si="25"/>
        <v>175</v>
      </c>
    </row>
    <row r="90" spans="1:23" ht="90.75" customHeight="1" thickBot="1" x14ac:dyDescent="0.25">
      <c r="A90" s="60">
        <v>4</v>
      </c>
      <c r="B90" s="63" t="s">
        <v>80</v>
      </c>
      <c r="C90" s="62" t="s">
        <v>61</v>
      </c>
      <c r="D90" s="63" t="s">
        <v>35</v>
      </c>
      <c r="G90" s="67">
        <v>1100</v>
      </c>
      <c r="H90" s="67">
        <v>95</v>
      </c>
      <c r="I90" s="67">
        <v>954</v>
      </c>
      <c r="J90" s="67">
        <v>350</v>
      </c>
      <c r="K90" s="67">
        <v>125</v>
      </c>
      <c r="L90" s="67">
        <v>500</v>
      </c>
      <c r="M90" s="67">
        <v>425</v>
      </c>
      <c r="N90" s="91"/>
      <c r="O90" s="70">
        <v>5</v>
      </c>
      <c r="P90" s="47"/>
      <c r="Q90" s="80">
        <f t="shared" si="19"/>
        <v>5500</v>
      </c>
      <c r="R90" s="80">
        <f t="shared" si="20"/>
        <v>475</v>
      </c>
      <c r="S90" s="80">
        <f t="shared" si="21"/>
        <v>4770</v>
      </c>
      <c r="T90" s="80">
        <f t="shared" si="22"/>
        <v>1750</v>
      </c>
      <c r="U90" s="80">
        <f t="shared" si="23"/>
        <v>625</v>
      </c>
      <c r="V90" s="80">
        <f t="shared" si="24"/>
        <v>2500</v>
      </c>
      <c r="W90" s="80">
        <f t="shared" si="25"/>
        <v>2125</v>
      </c>
    </row>
    <row r="91" spans="1:23" ht="90.75" customHeight="1" thickBot="1" x14ac:dyDescent="0.25">
      <c r="A91" s="60">
        <v>5</v>
      </c>
      <c r="B91" s="61" t="s">
        <v>81</v>
      </c>
      <c r="C91" s="62" t="s">
        <v>61</v>
      </c>
      <c r="D91" s="63" t="s">
        <v>35</v>
      </c>
      <c r="G91" s="67">
        <v>1250</v>
      </c>
      <c r="H91" s="67">
        <v>95</v>
      </c>
      <c r="I91" s="67">
        <v>1110</v>
      </c>
      <c r="J91" s="67">
        <v>250</v>
      </c>
      <c r="K91" s="67">
        <v>115</v>
      </c>
      <c r="L91" s="67">
        <v>200</v>
      </c>
      <c r="M91" s="67">
        <v>125</v>
      </c>
      <c r="N91" s="91"/>
      <c r="O91" s="70">
        <v>5</v>
      </c>
      <c r="P91" s="47"/>
      <c r="Q91" s="80">
        <f t="shared" si="19"/>
        <v>6250</v>
      </c>
      <c r="R91" s="80">
        <f t="shared" si="20"/>
        <v>475</v>
      </c>
      <c r="S91" s="80">
        <f t="shared" si="21"/>
        <v>5550</v>
      </c>
      <c r="T91" s="80">
        <f t="shared" si="22"/>
        <v>1250</v>
      </c>
      <c r="U91" s="80">
        <f t="shared" si="23"/>
        <v>575</v>
      </c>
      <c r="V91" s="80">
        <f t="shared" si="24"/>
        <v>1000</v>
      </c>
      <c r="W91" s="80">
        <f t="shared" si="25"/>
        <v>625</v>
      </c>
    </row>
    <row r="92" spans="1:23" ht="75.75" customHeight="1" thickBot="1" x14ac:dyDescent="0.25">
      <c r="A92" s="60">
        <v>6</v>
      </c>
      <c r="B92" s="61" t="s">
        <v>82</v>
      </c>
      <c r="C92" s="62" t="s">
        <v>61</v>
      </c>
      <c r="D92" s="63" t="s">
        <v>35</v>
      </c>
      <c r="G92" s="67">
        <v>850</v>
      </c>
      <c r="H92" s="67">
        <v>750</v>
      </c>
      <c r="I92" s="67">
        <v>1746</v>
      </c>
      <c r="J92" s="67">
        <v>450</v>
      </c>
      <c r="K92" s="67">
        <v>450</v>
      </c>
      <c r="L92" s="67">
        <v>900</v>
      </c>
      <c r="M92" s="67">
        <v>450</v>
      </c>
      <c r="N92" s="91"/>
      <c r="O92" s="70">
        <v>5</v>
      </c>
      <c r="P92" s="47"/>
      <c r="Q92" s="80">
        <f t="shared" si="19"/>
        <v>4250</v>
      </c>
      <c r="R92" s="80">
        <f t="shared" si="20"/>
        <v>3750</v>
      </c>
      <c r="S92" s="80">
        <f t="shared" si="21"/>
        <v>8730</v>
      </c>
      <c r="T92" s="80">
        <f t="shared" si="22"/>
        <v>2250</v>
      </c>
      <c r="U92" s="80">
        <f t="shared" si="23"/>
        <v>2250</v>
      </c>
      <c r="V92" s="80">
        <f t="shared" si="24"/>
        <v>4500</v>
      </c>
      <c r="W92" s="80">
        <f t="shared" si="25"/>
        <v>2250</v>
      </c>
    </row>
    <row r="93" spans="1:23" ht="60.75" customHeight="1" thickBot="1" x14ac:dyDescent="0.25">
      <c r="A93" s="60">
        <v>7</v>
      </c>
      <c r="B93" s="61" t="s">
        <v>83</v>
      </c>
      <c r="C93" s="62" t="s">
        <v>61</v>
      </c>
      <c r="D93" s="63" t="s">
        <v>35</v>
      </c>
      <c r="G93" s="67">
        <v>300</v>
      </c>
      <c r="H93" s="67">
        <v>95</v>
      </c>
      <c r="I93" s="67">
        <v>225</v>
      </c>
      <c r="J93" s="67">
        <v>150</v>
      </c>
      <c r="K93" s="67">
        <v>250</v>
      </c>
      <c r="L93" s="67">
        <v>50</v>
      </c>
      <c r="M93" s="67">
        <v>450</v>
      </c>
      <c r="N93" s="91"/>
      <c r="O93" s="70">
        <v>5</v>
      </c>
      <c r="P93" s="47"/>
      <c r="Q93" s="80">
        <f t="shared" si="19"/>
        <v>1500</v>
      </c>
      <c r="R93" s="80">
        <f t="shared" si="20"/>
        <v>475</v>
      </c>
      <c r="S93" s="80">
        <f t="shared" si="21"/>
        <v>1125</v>
      </c>
      <c r="T93" s="80">
        <f t="shared" si="22"/>
        <v>750</v>
      </c>
      <c r="U93" s="80">
        <f t="shared" si="23"/>
        <v>1250</v>
      </c>
      <c r="V93" s="80">
        <f t="shared" si="24"/>
        <v>250</v>
      </c>
      <c r="W93" s="80">
        <f t="shared" si="25"/>
        <v>2250</v>
      </c>
    </row>
    <row r="94" spans="1:23" ht="30.75" customHeight="1" thickBot="1" x14ac:dyDescent="0.25">
      <c r="A94" s="60">
        <v>8</v>
      </c>
      <c r="B94" s="61" t="s">
        <v>84</v>
      </c>
      <c r="C94" s="62" t="s">
        <v>61</v>
      </c>
      <c r="D94" s="63" t="s">
        <v>35</v>
      </c>
      <c r="G94" s="67">
        <v>150</v>
      </c>
      <c r="H94" s="67">
        <v>38</v>
      </c>
      <c r="I94" s="67">
        <v>250</v>
      </c>
      <c r="J94" s="67">
        <v>30</v>
      </c>
      <c r="K94" s="67">
        <v>55</v>
      </c>
      <c r="L94" s="67">
        <v>100</v>
      </c>
      <c r="M94" s="67">
        <v>45</v>
      </c>
      <c r="N94" s="91"/>
      <c r="O94" s="70">
        <v>5</v>
      </c>
      <c r="P94" s="47"/>
      <c r="Q94" s="80">
        <f t="shared" si="19"/>
        <v>750</v>
      </c>
      <c r="R94" s="80">
        <f t="shared" si="20"/>
        <v>190</v>
      </c>
      <c r="S94" s="80">
        <f t="shared" si="21"/>
        <v>1250</v>
      </c>
      <c r="T94" s="80">
        <f t="shared" si="22"/>
        <v>150</v>
      </c>
      <c r="U94" s="80">
        <f t="shared" si="23"/>
        <v>275</v>
      </c>
      <c r="V94" s="80">
        <f t="shared" si="24"/>
        <v>500</v>
      </c>
      <c r="W94" s="80">
        <f t="shared" si="25"/>
        <v>225</v>
      </c>
    </row>
    <row r="95" spans="1:23" ht="75.75" customHeight="1" thickBot="1" x14ac:dyDescent="0.25">
      <c r="A95" s="60">
        <v>9</v>
      </c>
      <c r="B95" s="61" t="s">
        <v>85</v>
      </c>
      <c r="C95" s="62" t="s">
        <v>61</v>
      </c>
      <c r="D95" s="63" t="s">
        <v>35</v>
      </c>
      <c r="G95" s="67">
        <v>250</v>
      </c>
      <c r="H95" s="67">
        <v>35</v>
      </c>
      <c r="I95" s="67">
        <v>60</v>
      </c>
      <c r="J95" s="67">
        <v>250</v>
      </c>
      <c r="K95" s="67">
        <v>50</v>
      </c>
      <c r="L95" s="67">
        <v>175</v>
      </c>
      <c r="M95" s="67">
        <v>200</v>
      </c>
      <c r="N95" s="91"/>
      <c r="O95" s="70">
        <v>5</v>
      </c>
      <c r="P95" s="47"/>
      <c r="Q95" s="80">
        <f t="shared" si="19"/>
        <v>1250</v>
      </c>
      <c r="R95" s="80">
        <f t="shared" si="20"/>
        <v>175</v>
      </c>
      <c r="S95" s="80">
        <f t="shared" si="21"/>
        <v>300</v>
      </c>
      <c r="T95" s="80">
        <f t="shared" si="22"/>
        <v>1250</v>
      </c>
      <c r="U95" s="80">
        <f t="shared" si="23"/>
        <v>250</v>
      </c>
      <c r="V95" s="80">
        <f t="shared" si="24"/>
        <v>875</v>
      </c>
      <c r="W95" s="80">
        <f t="shared" si="25"/>
        <v>1000</v>
      </c>
    </row>
    <row r="96" spans="1:23" ht="75.75" customHeight="1" thickBot="1" x14ac:dyDescent="0.25">
      <c r="A96" s="60">
        <v>10</v>
      </c>
      <c r="B96" s="61" t="s">
        <v>86</v>
      </c>
      <c r="C96" s="62" t="s">
        <v>61</v>
      </c>
      <c r="D96" s="63" t="s">
        <v>35</v>
      </c>
      <c r="G96" s="67">
        <v>450</v>
      </c>
      <c r="H96" s="67">
        <v>750</v>
      </c>
      <c r="I96" s="67">
        <v>0</v>
      </c>
      <c r="J96" s="67">
        <v>450</v>
      </c>
      <c r="K96" s="67">
        <v>125</v>
      </c>
      <c r="L96" s="67">
        <v>450</v>
      </c>
      <c r="M96" s="67">
        <v>450</v>
      </c>
      <c r="N96" s="91"/>
      <c r="O96" s="70">
        <v>5</v>
      </c>
      <c r="P96" s="47"/>
      <c r="Q96" s="80">
        <f t="shared" si="19"/>
        <v>2250</v>
      </c>
      <c r="R96" s="80">
        <f t="shared" si="20"/>
        <v>3750</v>
      </c>
      <c r="S96" s="80">
        <f t="shared" si="21"/>
        <v>0</v>
      </c>
      <c r="T96" s="80">
        <f t="shared" si="22"/>
        <v>2250</v>
      </c>
      <c r="U96" s="80">
        <f t="shared" si="23"/>
        <v>625</v>
      </c>
      <c r="V96" s="80">
        <f t="shared" si="24"/>
        <v>2250</v>
      </c>
      <c r="W96" s="80">
        <f t="shared" si="25"/>
        <v>2250</v>
      </c>
    </row>
    <row r="97" spans="1:23" ht="45.75" customHeight="1" thickBot="1" x14ac:dyDescent="0.25">
      <c r="A97" s="60">
        <v>11</v>
      </c>
      <c r="B97" s="61" t="s">
        <v>87</v>
      </c>
      <c r="C97" s="62" t="s">
        <v>61</v>
      </c>
      <c r="D97" s="63" t="s">
        <v>35</v>
      </c>
      <c r="G97" s="67">
        <v>50</v>
      </c>
      <c r="H97" s="67">
        <v>15</v>
      </c>
      <c r="I97" s="67">
        <v>50</v>
      </c>
      <c r="J97" s="67">
        <v>15</v>
      </c>
      <c r="K97" s="67">
        <v>15</v>
      </c>
      <c r="L97" s="67">
        <v>30</v>
      </c>
      <c r="M97" s="67">
        <v>24</v>
      </c>
      <c r="N97" s="91"/>
      <c r="O97" s="70">
        <v>5</v>
      </c>
      <c r="P97" s="47"/>
      <c r="Q97" s="80">
        <f t="shared" si="19"/>
        <v>250</v>
      </c>
      <c r="R97" s="80">
        <f t="shared" si="20"/>
        <v>75</v>
      </c>
      <c r="S97" s="80">
        <f t="shared" si="21"/>
        <v>250</v>
      </c>
      <c r="T97" s="80">
        <f t="shared" si="22"/>
        <v>75</v>
      </c>
      <c r="U97" s="80">
        <f t="shared" si="23"/>
        <v>75</v>
      </c>
      <c r="V97" s="80">
        <f t="shared" si="24"/>
        <v>150</v>
      </c>
      <c r="W97" s="80">
        <f t="shared" si="25"/>
        <v>120</v>
      </c>
    </row>
    <row r="98" spans="1:23" ht="30.75" customHeight="1" thickBot="1" x14ac:dyDescent="0.25">
      <c r="A98" s="60">
        <v>12</v>
      </c>
      <c r="B98" s="61" t="s">
        <v>88</v>
      </c>
      <c r="C98" s="62" t="s">
        <v>61</v>
      </c>
      <c r="D98" s="63" t="s">
        <v>35</v>
      </c>
      <c r="G98" s="67">
        <v>30</v>
      </c>
      <c r="H98" s="67">
        <v>12</v>
      </c>
      <c r="I98" s="67">
        <v>25</v>
      </c>
      <c r="J98" s="67">
        <v>25</v>
      </c>
      <c r="K98" s="67">
        <v>35</v>
      </c>
      <c r="L98" s="67">
        <v>20</v>
      </c>
      <c r="M98" s="67">
        <v>35</v>
      </c>
      <c r="N98" s="91"/>
      <c r="O98" s="70">
        <v>5</v>
      </c>
      <c r="P98" s="47"/>
      <c r="Q98" s="80">
        <f t="shared" si="19"/>
        <v>150</v>
      </c>
      <c r="R98" s="80">
        <f t="shared" si="20"/>
        <v>60</v>
      </c>
      <c r="S98" s="80">
        <f t="shared" si="21"/>
        <v>125</v>
      </c>
      <c r="T98" s="80">
        <f t="shared" si="22"/>
        <v>125</v>
      </c>
      <c r="U98" s="80">
        <f t="shared" si="23"/>
        <v>175</v>
      </c>
      <c r="V98" s="80">
        <f t="shared" si="24"/>
        <v>100</v>
      </c>
      <c r="W98" s="80">
        <f t="shared" si="25"/>
        <v>175</v>
      </c>
    </row>
    <row r="99" spans="1:23" ht="30.75" customHeight="1" thickBot="1" x14ac:dyDescent="0.25">
      <c r="A99" s="60">
        <v>13</v>
      </c>
      <c r="B99" s="61" t="s">
        <v>89</v>
      </c>
      <c r="C99" s="62" t="s">
        <v>61</v>
      </c>
      <c r="D99" s="63" t="s">
        <v>35</v>
      </c>
      <c r="G99" s="67">
        <v>10</v>
      </c>
      <c r="H99" s="67">
        <v>12</v>
      </c>
      <c r="I99" s="67">
        <v>10</v>
      </c>
      <c r="J99" s="67">
        <v>12</v>
      </c>
      <c r="K99" s="67">
        <v>12.5</v>
      </c>
      <c r="L99" s="67">
        <v>10</v>
      </c>
      <c r="M99" s="67">
        <v>7</v>
      </c>
      <c r="N99" s="91"/>
      <c r="O99" s="70">
        <v>5</v>
      </c>
      <c r="P99" s="47"/>
      <c r="Q99" s="80">
        <f t="shared" si="19"/>
        <v>50</v>
      </c>
      <c r="R99" s="80">
        <f t="shared" si="20"/>
        <v>60</v>
      </c>
      <c r="S99" s="80">
        <f t="shared" si="21"/>
        <v>50</v>
      </c>
      <c r="T99" s="80">
        <f t="shared" si="22"/>
        <v>60</v>
      </c>
      <c r="U99" s="80">
        <f t="shared" si="23"/>
        <v>62.5</v>
      </c>
      <c r="V99" s="80">
        <f t="shared" si="24"/>
        <v>50</v>
      </c>
      <c r="W99" s="80">
        <f t="shared" si="25"/>
        <v>35</v>
      </c>
    </row>
    <row r="100" spans="1:23" ht="45.75" customHeight="1" thickBot="1" x14ac:dyDescent="0.25">
      <c r="A100" s="60">
        <v>14</v>
      </c>
      <c r="B100" s="61" t="s">
        <v>90</v>
      </c>
      <c r="C100" s="62" t="s">
        <v>61</v>
      </c>
      <c r="D100" s="63" t="s">
        <v>62</v>
      </c>
      <c r="G100" s="67">
        <v>95</v>
      </c>
      <c r="H100" s="67">
        <v>175</v>
      </c>
      <c r="I100" s="67">
        <v>65</v>
      </c>
      <c r="J100" s="67">
        <v>110</v>
      </c>
      <c r="K100" s="67">
        <v>245</v>
      </c>
      <c r="L100" s="67">
        <v>175</v>
      </c>
      <c r="M100" s="67">
        <v>300</v>
      </c>
      <c r="N100" s="91"/>
      <c r="O100" s="70">
        <v>5</v>
      </c>
      <c r="P100" s="47"/>
      <c r="Q100" s="80">
        <f t="shared" si="19"/>
        <v>475</v>
      </c>
      <c r="R100" s="80">
        <f t="shared" si="20"/>
        <v>875</v>
      </c>
      <c r="S100" s="80">
        <f t="shared" si="21"/>
        <v>325</v>
      </c>
      <c r="T100" s="80">
        <f t="shared" si="22"/>
        <v>550</v>
      </c>
      <c r="U100" s="80">
        <f t="shared" si="23"/>
        <v>1225</v>
      </c>
      <c r="V100" s="80">
        <f t="shared" si="24"/>
        <v>875</v>
      </c>
      <c r="W100" s="80">
        <f t="shared" si="25"/>
        <v>1500</v>
      </c>
    </row>
    <row r="101" spans="1:23" ht="60.75" customHeight="1" thickBot="1" x14ac:dyDescent="0.25">
      <c r="A101" s="60">
        <v>15</v>
      </c>
      <c r="B101" s="61" t="s">
        <v>91</v>
      </c>
      <c r="C101" s="62" t="s">
        <v>61</v>
      </c>
      <c r="D101" s="63" t="s">
        <v>35</v>
      </c>
      <c r="G101" s="67">
        <v>450</v>
      </c>
      <c r="H101" s="67">
        <v>525</v>
      </c>
      <c r="I101" s="67">
        <v>350</v>
      </c>
      <c r="J101" s="67">
        <v>425</v>
      </c>
      <c r="K101" s="67">
        <v>350</v>
      </c>
      <c r="L101" s="67">
        <v>450</v>
      </c>
      <c r="M101" s="67">
        <v>450</v>
      </c>
      <c r="N101" s="91"/>
      <c r="O101" s="70">
        <v>5</v>
      </c>
      <c r="P101" s="47"/>
      <c r="Q101" s="80">
        <f t="shared" si="19"/>
        <v>2250</v>
      </c>
      <c r="R101" s="80">
        <f t="shared" si="20"/>
        <v>2625</v>
      </c>
      <c r="S101" s="80">
        <f t="shared" si="21"/>
        <v>1750</v>
      </c>
      <c r="T101" s="80">
        <f t="shared" si="22"/>
        <v>2125</v>
      </c>
      <c r="U101" s="80">
        <f t="shared" si="23"/>
        <v>1750</v>
      </c>
      <c r="V101" s="80">
        <f t="shared" si="24"/>
        <v>2250</v>
      </c>
      <c r="W101" s="80">
        <f t="shared" si="25"/>
        <v>2250</v>
      </c>
    </row>
    <row r="102" spans="1:23" ht="30.75" customHeight="1" thickBot="1" x14ac:dyDescent="0.25">
      <c r="A102" s="60">
        <v>16</v>
      </c>
      <c r="B102" s="61" t="s">
        <v>92</v>
      </c>
      <c r="C102" s="62" t="s">
        <v>61</v>
      </c>
      <c r="D102" s="63" t="s">
        <v>35</v>
      </c>
      <c r="G102" s="67">
        <v>90</v>
      </c>
      <c r="H102" s="67">
        <v>95</v>
      </c>
      <c r="I102" s="67">
        <v>35</v>
      </c>
      <c r="J102" s="67">
        <v>90</v>
      </c>
      <c r="K102" s="67">
        <v>45</v>
      </c>
      <c r="L102" s="67">
        <v>100</v>
      </c>
      <c r="M102" s="67">
        <v>95</v>
      </c>
      <c r="N102" s="91"/>
      <c r="O102" s="70">
        <v>5</v>
      </c>
      <c r="P102" s="47"/>
      <c r="Q102" s="80">
        <f t="shared" si="19"/>
        <v>450</v>
      </c>
      <c r="R102" s="80">
        <f t="shared" si="20"/>
        <v>475</v>
      </c>
      <c r="S102" s="80">
        <f t="shared" si="21"/>
        <v>175</v>
      </c>
      <c r="T102" s="80">
        <f t="shared" si="22"/>
        <v>450</v>
      </c>
      <c r="U102" s="80">
        <f t="shared" si="23"/>
        <v>225</v>
      </c>
      <c r="V102" s="80">
        <f t="shared" si="24"/>
        <v>500</v>
      </c>
      <c r="W102" s="80">
        <f t="shared" si="25"/>
        <v>475</v>
      </c>
    </row>
    <row r="103" spans="1:23" ht="45.75" customHeight="1" thickBot="1" x14ac:dyDescent="0.25">
      <c r="A103" s="60">
        <v>17</v>
      </c>
      <c r="B103" s="61" t="s">
        <v>93</v>
      </c>
      <c r="C103" s="62" t="s">
        <v>61</v>
      </c>
      <c r="D103" s="63" t="s">
        <v>35</v>
      </c>
      <c r="G103" s="67">
        <v>25</v>
      </c>
      <c r="H103" s="67">
        <v>30</v>
      </c>
      <c r="I103" s="67">
        <v>35</v>
      </c>
      <c r="J103" s="67">
        <v>25</v>
      </c>
      <c r="K103" s="67">
        <v>65</v>
      </c>
      <c r="L103" s="67">
        <v>100</v>
      </c>
      <c r="M103" s="67">
        <v>25</v>
      </c>
      <c r="N103" s="91"/>
      <c r="O103" s="70">
        <v>5</v>
      </c>
      <c r="P103" s="47"/>
      <c r="Q103" s="80">
        <f t="shared" si="19"/>
        <v>125</v>
      </c>
      <c r="R103" s="80">
        <f t="shared" si="20"/>
        <v>150</v>
      </c>
      <c r="S103" s="80">
        <f t="shared" si="21"/>
        <v>175</v>
      </c>
      <c r="T103" s="80">
        <f t="shared" si="22"/>
        <v>125</v>
      </c>
      <c r="U103" s="80">
        <f t="shared" si="23"/>
        <v>325</v>
      </c>
      <c r="V103" s="80">
        <f t="shared" si="24"/>
        <v>500</v>
      </c>
      <c r="W103" s="80">
        <f t="shared" si="25"/>
        <v>125</v>
      </c>
    </row>
    <row r="104" spans="1:23" ht="60.75" customHeight="1" thickBot="1" x14ac:dyDescent="0.25">
      <c r="A104" s="60">
        <v>18</v>
      </c>
      <c r="B104" s="61" t="s">
        <v>94</v>
      </c>
      <c r="C104" s="62" t="s">
        <v>61</v>
      </c>
      <c r="D104" s="63" t="s">
        <v>35</v>
      </c>
      <c r="G104" s="67">
        <v>90</v>
      </c>
      <c r="H104" s="67">
        <v>110</v>
      </c>
      <c r="I104" s="67">
        <v>135</v>
      </c>
      <c r="J104" s="67">
        <v>115</v>
      </c>
      <c r="K104" s="67">
        <v>125</v>
      </c>
      <c r="L104" s="67">
        <v>100</v>
      </c>
      <c r="M104" s="67">
        <v>125</v>
      </c>
      <c r="N104" s="91"/>
      <c r="O104" s="70">
        <v>5</v>
      </c>
      <c r="P104" s="47"/>
      <c r="Q104" s="80">
        <f t="shared" si="19"/>
        <v>450</v>
      </c>
      <c r="R104" s="80">
        <f t="shared" si="20"/>
        <v>550</v>
      </c>
      <c r="S104" s="80">
        <f t="shared" si="21"/>
        <v>675</v>
      </c>
      <c r="T104" s="80">
        <f t="shared" si="22"/>
        <v>575</v>
      </c>
      <c r="U104" s="80">
        <f t="shared" si="23"/>
        <v>625</v>
      </c>
      <c r="V104" s="80">
        <f t="shared" si="24"/>
        <v>500</v>
      </c>
      <c r="W104" s="80">
        <f t="shared" si="25"/>
        <v>625</v>
      </c>
    </row>
    <row r="105" spans="1:23" ht="60.75" customHeight="1" thickBot="1" x14ac:dyDescent="0.25">
      <c r="A105" s="60">
        <v>19</v>
      </c>
      <c r="B105" s="61" t="s">
        <v>95</v>
      </c>
      <c r="C105" s="62" t="s">
        <v>61</v>
      </c>
      <c r="D105" s="63" t="s">
        <v>35</v>
      </c>
      <c r="F105" s="45"/>
      <c r="G105" s="101">
        <v>45</v>
      </c>
      <c r="H105" s="101">
        <v>150</v>
      </c>
      <c r="I105" s="67">
        <v>150</v>
      </c>
      <c r="J105" s="67">
        <v>115</v>
      </c>
      <c r="K105" s="67">
        <v>45</v>
      </c>
      <c r="L105" s="67">
        <v>125</v>
      </c>
      <c r="M105" s="67">
        <v>125</v>
      </c>
      <c r="N105" s="91"/>
      <c r="O105" s="70">
        <v>5</v>
      </c>
      <c r="P105" s="47"/>
      <c r="Q105" s="80">
        <f t="shared" si="19"/>
        <v>225</v>
      </c>
      <c r="R105" s="80">
        <f t="shared" si="20"/>
        <v>750</v>
      </c>
      <c r="S105" s="80">
        <f t="shared" si="21"/>
        <v>750</v>
      </c>
      <c r="T105" s="80">
        <f t="shared" si="22"/>
        <v>575</v>
      </c>
      <c r="U105" s="80">
        <f t="shared" si="23"/>
        <v>225</v>
      </c>
      <c r="V105" s="80">
        <f t="shared" si="24"/>
        <v>625</v>
      </c>
      <c r="W105" s="80">
        <f t="shared" si="25"/>
        <v>625</v>
      </c>
    </row>
    <row r="106" spans="1:23" ht="45.75" customHeight="1" thickBot="1" x14ac:dyDescent="0.25">
      <c r="A106" s="60">
        <v>20</v>
      </c>
      <c r="B106" s="61" t="s">
        <v>96</v>
      </c>
      <c r="C106" s="62" t="s">
        <v>61</v>
      </c>
      <c r="D106" s="63" t="s">
        <v>35</v>
      </c>
      <c r="F106" s="45"/>
      <c r="G106" s="101">
        <v>75</v>
      </c>
      <c r="H106" s="101">
        <v>75</v>
      </c>
      <c r="I106" s="67">
        <v>100</v>
      </c>
      <c r="J106" s="67">
        <v>26</v>
      </c>
      <c r="K106" s="67">
        <v>35</v>
      </c>
      <c r="L106" s="67">
        <v>29</v>
      </c>
      <c r="M106" s="67">
        <v>225</v>
      </c>
      <c r="N106" s="91"/>
      <c r="O106" s="70">
        <v>5</v>
      </c>
      <c r="P106" s="47"/>
      <c r="Q106" s="80">
        <f t="shared" si="19"/>
        <v>375</v>
      </c>
      <c r="R106" s="80">
        <f t="shared" si="20"/>
        <v>375</v>
      </c>
      <c r="S106" s="80">
        <f t="shared" si="21"/>
        <v>500</v>
      </c>
      <c r="T106" s="80">
        <f t="shared" si="22"/>
        <v>130</v>
      </c>
      <c r="U106" s="80">
        <f t="shared" si="23"/>
        <v>175</v>
      </c>
      <c r="V106" s="80">
        <f t="shared" si="24"/>
        <v>145</v>
      </c>
      <c r="W106" s="80">
        <f t="shared" si="25"/>
        <v>1125</v>
      </c>
    </row>
    <row r="107" spans="1:23" ht="30.75" customHeight="1" thickBot="1" x14ac:dyDescent="0.25">
      <c r="A107" s="60">
        <v>21</v>
      </c>
      <c r="B107" s="61" t="s">
        <v>97</v>
      </c>
      <c r="C107" s="62" t="s">
        <v>61</v>
      </c>
      <c r="D107" s="63" t="s">
        <v>35</v>
      </c>
      <c r="F107" s="45"/>
      <c r="G107" s="101">
        <v>175</v>
      </c>
      <c r="H107" s="101">
        <v>125</v>
      </c>
      <c r="I107" s="67">
        <v>90</v>
      </c>
      <c r="J107" s="67">
        <v>160</v>
      </c>
      <c r="K107" s="67">
        <v>115</v>
      </c>
      <c r="L107" s="67">
        <v>120</v>
      </c>
      <c r="M107" s="67">
        <v>120</v>
      </c>
      <c r="N107" s="91"/>
      <c r="O107" s="70">
        <v>5</v>
      </c>
      <c r="P107" s="47"/>
      <c r="Q107" s="80">
        <f t="shared" si="19"/>
        <v>875</v>
      </c>
      <c r="R107" s="80">
        <f t="shared" si="20"/>
        <v>625</v>
      </c>
      <c r="S107" s="80">
        <f t="shared" si="21"/>
        <v>450</v>
      </c>
      <c r="T107" s="80">
        <f t="shared" si="22"/>
        <v>800</v>
      </c>
      <c r="U107" s="80">
        <f t="shared" si="23"/>
        <v>575</v>
      </c>
      <c r="V107" s="80">
        <f t="shared" si="24"/>
        <v>600</v>
      </c>
      <c r="W107" s="80">
        <f t="shared" si="25"/>
        <v>600</v>
      </c>
    </row>
    <row r="108" spans="1:23" ht="30.75" customHeight="1" thickBot="1" x14ac:dyDescent="0.25">
      <c r="A108" s="60">
        <v>22</v>
      </c>
      <c r="B108" s="61" t="s">
        <v>98</v>
      </c>
      <c r="C108" s="62" t="s">
        <v>61</v>
      </c>
      <c r="D108" s="63" t="s">
        <v>35</v>
      </c>
      <c r="F108" s="45"/>
      <c r="G108" s="101">
        <v>40</v>
      </c>
      <c r="H108" s="101">
        <v>12</v>
      </c>
      <c r="I108" s="67">
        <v>28</v>
      </c>
      <c r="J108" s="67">
        <v>40</v>
      </c>
      <c r="K108" s="67">
        <v>135</v>
      </c>
      <c r="L108" s="67">
        <v>25</v>
      </c>
      <c r="M108" s="67">
        <v>15</v>
      </c>
      <c r="N108" s="91"/>
      <c r="O108" s="70">
        <v>5</v>
      </c>
      <c r="P108" s="47"/>
      <c r="Q108" s="80">
        <f t="shared" si="19"/>
        <v>200</v>
      </c>
      <c r="R108" s="80">
        <f t="shared" si="20"/>
        <v>60</v>
      </c>
      <c r="S108" s="80">
        <f t="shared" si="21"/>
        <v>140</v>
      </c>
      <c r="T108" s="80">
        <f t="shared" si="22"/>
        <v>200</v>
      </c>
      <c r="U108" s="80">
        <f t="shared" si="23"/>
        <v>675</v>
      </c>
      <c r="V108" s="80">
        <f t="shared" si="24"/>
        <v>125</v>
      </c>
      <c r="W108" s="80">
        <f t="shared" si="25"/>
        <v>75</v>
      </c>
    </row>
    <row r="109" spans="1:23" ht="30.75" customHeight="1" thickBot="1" x14ac:dyDescent="0.25">
      <c r="A109" s="60">
        <v>23</v>
      </c>
      <c r="B109" s="61" t="s">
        <v>99</v>
      </c>
      <c r="C109" s="62" t="s">
        <v>61</v>
      </c>
      <c r="D109" s="63" t="s">
        <v>35</v>
      </c>
      <c r="G109" s="67">
        <v>40</v>
      </c>
      <c r="H109" s="67">
        <v>150</v>
      </c>
      <c r="I109" s="67">
        <v>34</v>
      </c>
      <c r="J109" s="67">
        <v>52</v>
      </c>
      <c r="K109" s="67">
        <v>45</v>
      </c>
      <c r="L109" s="67">
        <v>30</v>
      </c>
      <c r="M109" s="67">
        <v>28</v>
      </c>
      <c r="N109" s="91"/>
      <c r="O109" s="70">
        <v>5</v>
      </c>
      <c r="P109" s="47"/>
      <c r="Q109" s="80">
        <f t="shared" si="19"/>
        <v>200</v>
      </c>
      <c r="R109" s="80">
        <f t="shared" si="20"/>
        <v>750</v>
      </c>
      <c r="S109" s="80">
        <f t="shared" si="21"/>
        <v>170</v>
      </c>
      <c r="T109" s="80">
        <f t="shared" si="22"/>
        <v>260</v>
      </c>
      <c r="U109" s="80">
        <f t="shared" si="23"/>
        <v>225</v>
      </c>
      <c r="V109" s="80">
        <f t="shared" si="24"/>
        <v>150</v>
      </c>
      <c r="W109" s="80">
        <f t="shared" si="25"/>
        <v>140</v>
      </c>
    </row>
    <row r="110" spans="1:23" ht="30.75" customHeight="1" thickBot="1" x14ac:dyDescent="0.25">
      <c r="A110" s="60">
        <v>26</v>
      </c>
      <c r="B110" s="61" t="s">
        <v>100</v>
      </c>
      <c r="C110" s="62" t="s">
        <v>61</v>
      </c>
      <c r="D110" s="63" t="s">
        <v>35</v>
      </c>
      <c r="G110" s="67">
        <v>12</v>
      </c>
      <c r="H110" s="67">
        <v>25</v>
      </c>
      <c r="I110" s="67">
        <v>25</v>
      </c>
      <c r="J110" s="67">
        <v>0</v>
      </c>
      <c r="K110" s="67">
        <v>25</v>
      </c>
      <c r="L110" s="67">
        <v>16</v>
      </c>
      <c r="M110" s="67">
        <v>65</v>
      </c>
      <c r="N110" s="91"/>
      <c r="O110" s="70">
        <v>5</v>
      </c>
      <c r="P110" s="47"/>
      <c r="Q110" s="80">
        <f t="shared" si="19"/>
        <v>60</v>
      </c>
      <c r="R110" s="80">
        <f t="shared" si="20"/>
        <v>125</v>
      </c>
      <c r="S110" s="80">
        <f t="shared" si="21"/>
        <v>125</v>
      </c>
      <c r="T110" s="80">
        <f t="shared" si="22"/>
        <v>0</v>
      </c>
      <c r="U110" s="80">
        <f t="shared" si="23"/>
        <v>125</v>
      </c>
      <c r="V110" s="80">
        <f t="shared" si="24"/>
        <v>80</v>
      </c>
      <c r="W110" s="80">
        <f t="shared" si="25"/>
        <v>325</v>
      </c>
    </row>
    <row r="111" spans="1:23" ht="30.75" customHeight="1" thickBot="1" x14ac:dyDescent="0.25">
      <c r="A111" s="60">
        <v>27</v>
      </c>
      <c r="B111" s="61" t="s">
        <v>101</v>
      </c>
      <c r="C111" s="62" t="s">
        <v>61</v>
      </c>
      <c r="D111" s="63" t="s">
        <v>35</v>
      </c>
      <c r="G111" s="67">
        <v>85</v>
      </c>
      <c r="H111" s="67">
        <v>85</v>
      </c>
      <c r="I111" s="67">
        <v>54</v>
      </c>
      <c r="J111" s="67">
        <v>85</v>
      </c>
      <c r="K111" s="67">
        <v>45</v>
      </c>
      <c r="L111" s="67">
        <v>75</v>
      </c>
      <c r="M111" s="67">
        <v>50</v>
      </c>
      <c r="N111" s="91"/>
      <c r="O111" s="70">
        <v>5</v>
      </c>
      <c r="P111" s="47"/>
      <c r="Q111" s="80">
        <f t="shared" si="19"/>
        <v>425</v>
      </c>
      <c r="R111" s="80">
        <f t="shared" si="20"/>
        <v>425</v>
      </c>
      <c r="S111" s="80">
        <f t="shared" si="21"/>
        <v>270</v>
      </c>
      <c r="T111" s="80">
        <f t="shared" si="22"/>
        <v>425</v>
      </c>
      <c r="U111" s="80">
        <f t="shared" si="23"/>
        <v>225</v>
      </c>
      <c r="V111" s="80">
        <f t="shared" si="24"/>
        <v>375</v>
      </c>
      <c r="W111" s="80">
        <f t="shared" si="25"/>
        <v>250</v>
      </c>
    </row>
    <row r="112" spans="1:23" ht="30.75" customHeight="1" thickBot="1" x14ac:dyDescent="0.25">
      <c r="A112" s="60">
        <v>28</v>
      </c>
      <c r="B112" s="61" t="s">
        <v>102</v>
      </c>
      <c r="C112" s="62" t="s">
        <v>61</v>
      </c>
      <c r="D112" s="63" t="s">
        <v>62</v>
      </c>
      <c r="G112" s="67">
        <v>15</v>
      </c>
      <c r="H112" s="67">
        <v>25</v>
      </c>
      <c r="I112" s="67">
        <v>25</v>
      </c>
      <c r="J112" s="67">
        <v>25</v>
      </c>
      <c r="K112" s="67">
        <v>35</v>
      </c>
      <c r="L112" s="67">
        <v>25</v>
      </c>
      <c r="M112" s="67">
        <v>25</v>
      </c>
      <c r="N112" s="91"/>
      <c r="O112" s="70">
        <v>5</v>
      </c>
      <c r="P112" s="47"/>
      <c r="Q112" s="80">
        <f t="shared" si="19"/>
        <v>75</v>
      </c>
      <c r="R112" s="80">
        <f t="shared" si="20"/>
        <v>125</v>
      </c>
      <c r="S112" s="80">
        <f t="shared" si="21"/>
        <v>125</v>
      </c>
      <c r="T112" s="80">
        <f t="shared" si="22"/>
        <v>125</v>
      </c>
      <c r="U112" s="80">
        <f t="shared" si="23"/>
        <v>175</v>
      </c>
      <c r="V112" s="80">
        <f t="shared" si="24"/>
        <v>125</v>
      </c>
      <c r="W112" s="80">
        <f t="shared" si="25"/>
        <v>125</v>
      </c>
    </row>
    <row r="113" spans="1:23" ht="75.75" customHeight="1" thickBot="1" x14ac:dyDescent="0.25">
      <c r="A113" s="60">
        <v>29</v>
      </c>
      <c r="B113" s="61" t="s">
        <v>103</v>
      </c>
      <c r="C113" s="62" t="s">
        <v>61</v>
      </c>
      <c r="D113" s="63" t="s">
        <v>35</v>
      </c>
      <c r="G113" s="67">
        <v>100</v>
      </c>
      <c r="H113" s="67">
        <v>175</v>
      </c>
      <c r="I113" s="67">
        <v>175</v>
      </c>
      <c r="J113" s="67">
        <v>80</v>
      </c>
      <c r="K113" s="67">
        <v>125</v>
      </c>
      <c r="L113" s="67">
        <v>95</v>
      </c>
      <c r="M113" s="67">
        <v>95</v>
      </c>
      <c r="N113" s="91"/>
      <c r="O113" s="70">
        <v>5</v>
      </c>
      <c r="P113" s="47"/>
      <c r="Q113" s="80">
        <f t="shared" si="19"/>
        <v>500</v>
      </c>
      <c r="R113" s="80">
        <f t="shared" si="20"/>
        <v>875</v>
      </c>
      <c r="S113" s="80">
        <f t="shared" si="21"/>
        <v>875</v>
      </c>
      <c r="T113" s="80">
        <f t="shared" si="22"/>
        <v>400</v>
      </c>
      <c r="U113" s="80">
        <f t="shared" si="23"/>
        <v>625</v>
      </c>
      <c r="V113" s="80">
        <f t="shared" si="24"/>
        <v>475</v>
      </c>
      <c r="W113" s="80">
        <f t="shared" si="25"/>
        <v>475</v>
      </c>
    </row>
    <row r="114" spans="1:23" ht="75.75" customHeight="1" thickBot="1" x14ac:dyDescent="0.25">
      <c r="A114" s="60">
        <v>30</v>
      </c>
      <c r="B114" s="61" t="s">
        <v>104</v>
      </c>
      <c r="C114" s="62" t="s">
        <v>61</v>
      </c>
      <c r="D114" s="63" t="s">
        <v>35</v>
      </c>
      <c r="G114" s="67">
        <v>135</v>
      </c>
      <c r="H114" s="67">
        <v>300</v>
      </c>
      <c r="I114" s="67">
        <v>275</v>
      </c>
      <c r="J114" s="67">
        <v>150</v>
      </c>
      <c r="K114" s="67">
        <v>225</v>
      </c>
      <c r="L114" s="67">
        <v>155</v>
      </c>
      <c r="M114" s="67">
        <v>195</v>
      </c>
      <c r="N114" s="91"/>
      <c r="O114" s="70">
        <v>5</v>
      </c>
      <c r="P114" s="47"/>
      <c r="Q114" s="80">
        <f t="shared" si="19"/>
        <v>675</v>
      </c>
      <c r="R114" s="80">
        <f t="shared" si="20"/>
        <v>1500</v>
      </c>
      <c r="S114" s="80">
        <f t="shared" si="21"/>
        <v>1375</v>
      </c>
      <c r="T114" s="80">
        <f t="shared" si="22"/>
        <v>750</v>
      </c>
      <c r="U114" s="80">
        <f t="shared" si="23"/>
        <v>1125</v>
      </c>
      <c r="V114" s="80">
        <f t="shared" si="24"/>
        <v>775</v>
      </c>
      <c r="W114" s="80">
        <f t="shared" si="25"/>
        <v>975</v>
      </c>
    </row>
    <row r="115" spans="1:23" ht="30.75" customHeight="1" thickBot="1" x14ac:dyDescent="0.25">
      <c r="A115" s="60">
        <v>31</v>
      </c>
      <c r="B115" s="61" t="s">
        <v>105</v>
      </c>
      <c r="C115" s="62" t="s">
        <v>61</v>
      </c>
      <c r="D115" s="63" t="s">
        <v>35</v>
      </c>
      <c r="G115" s="67">
        <v>10</v>
      </c>
      <c r="H115" s="67">
        <v>15</v>
      </c>
      <c r="I115" s="67">
        <v>8</v>
      </c>
      <c r="J115" s="67">
        <v>5</v>
      </c>
      <c r="K115" s="67">
        <v>15</v>
      </c>
      <c r="L115" s="67">
        <v>10</v>
      </c>
      <c r="M115" s="67">
        <v>10.5</v>
      </c>
      <c r="N115" s="91"/>
      <c r="O115" s="70">
        <v>5</v>
      </c>
      <c r="P115" s="47"/>
      <c r="Q115" s="80">
        <f t="shared" si="19"/>
        <v>50</v>
      </c>
      <c r="R115" s="80">
        <f t="shared" si="20"/>
        <v>75</v>
      </c>
      <c r="S115" s="80">
        <f t="shared" si="21"/>
        <v>40</v>
      </c>
      <c r="T115" s="80">
        <f t="shared" si="22"/>
        <v>25</v>
      </c>
      <c r="U115" s="80">
        <f t="shared" si="23"/>
        <v>75</v>
      </c>
      <c r="V115" s="80">
        <f t="shared" si="24"/>
        <v>50</v>
      </c>
      <c r="W115" s="80">
        <f t="shared" si="25"/>
        <v>52.5</v>
      </c>
    </row>
    <row r="116" spans="1:23" ht="15" x14ac:dyDescent="0.2">
      <c r="A116" s="64"/>
      <c r="B116" s="35"/>
      <c r="C116" s="35"/>
      <c r="D116" s="35"/>
      <c r="Q116" s="81">
        <f t="shared" ref="Q116:V116" si="26">SUM(Q87:Q115)</f>
        <v>33860</v>
      </c>
      <c r="R116" s="81">
        <f t="shared" si="26"/>
        <v>20770</v>
      </c>
      <c r="S116" s="81">
        <f t="shared" si="26"/>
        <v>32080</v>
      </c>
      <c r="T116" s="81">
        <f t="shared" si="26"/>
        <v>18700</v>
      </c>
      <c r="U116" s="81">
        <f t="shared" si="26"/>
        <v>16015</v>
      </c>
      <c r="V116" s="81">
        <f t="shared" si="26"/>
        <v>21035</v>
      </c>
      <c r="W116" s="81">
        <f>SUM(W87:W115)</f>
        <v>21847.5</v>
      </c>
    </row>
    <row r="117" spans="1:23" ht="143.25" customHeight="1" thickBot="1" x14ac:dyDescent="0.25">
      <c r="A117" s="156" t="s">
        <v>106</v>
      </c>
      <c r="B117" s="157"/>
      <c r="C117" s="157"/>
      <c r="D117" s="157"/>
      <c r="H117" s="126"/>
      <c r="R117" s="126"/>
    </row>
    <row r="118" spans="1:23" ht="28.5" customHeight="1" thickBot="1" x14ac:dyDescent="0.25">
      <c r="A118" s="137" t="s">
        <v>107</v>
      </c>
      <c r="B118" s="138"/>
      <c r="C118" s="138"/>
      <c r="D118" s="139"/>
    </row>
    <row r="119" spans="1:23" ht="45.75" customHeight="1" thickBot="1" x14ac:dyDescent="0.25">
      <c r="A119" s="57" t="s">
        <v>29</v>
      </c>
      <c r="B119" s="58" t="s">
        <v>30</v>
      </c>
      <c r="C119" s="58" t="s">
        <v>31</v>
      </c>
      <c r="D119" s="59" t="s">
        <v>32</v>
      </c>
      <c r="G119" s="72" t="s">
        <v>20</v>
      </c>
      <c r="H119" s="73" t="s">
        <v>74</v>
      </c>
      <c r="I119" s="73" t="s">
        <v>22</v>
      </c>
      <c r="J119" s="73" t="s">
        <v>23</v>
      </c>
      <c r="K119" s="73" t="s">
        <v>24</v>
      </c>
      <c r="L119" s="73" t="s">
        <v>26</v>
      </c>
      <c r="M119" s="73" t="s">
        <v>25</v>
      </c>
      <c r="N119" s="73"/>
      <c r="O119" s="73" t="s">
        <v>135</v>
      </c>
      <c r="P119" s="76"/>
      <c r="Q119" s="73" t="s">
        <v>20</v>
      </c>
      <c r="R119" s="73" t="s">
        <v>74</v>
      </c>
      <c r="S119" s="73" t="s">
        <v>22</v>
      </c>
      <c r="T119" s="73" t="s">
        <v>23</v>
      </c>
      <c r="U119" s="73" t="s">
        <v>24</v>
      </c>
      <c r="V119" s="77" t="s">
        <v>26</v>
      </c>
      <c r="W119" s="77" t="s">
        <v>25</v>
      </c>
    </row>
    <row r="120" spans="1:23" ht="15.75" thickBot="1" x14ac:dyDescent="0.25">
      <c r="A120" s="153" t="s">
        <v>108</v>
      </c>
      <c r="B120" s="154"/>
      <c r="C120" s="154"/>
      <c r="D120" s="155"/>
      <c r="G120" s="78"/>
      <c r="H120" s="78"/>
      <c r="I120" s="78"/>
      <c r="J120" s="78"/>
      <c r="K120" s="78"/>
      <c r="L120" s="78"/>
      <c r="M120" s="78"/>
      <c r="N120" s="79"/>
      <c r="O120" s="79"/>
      <c r="P120" s="78"/>
      <c r="Q120" s="75"/>
      <c r="R120" s="75"/>
      <c r="S120" s="75"/>
      <c r="T120" s="75"/>
      <c r="U120" s="75"/>
      <c r="V120" s="75"/>
      <c r="W120" s="75"/>
    </row>
    <row r="121" spans="1:23" ht="15.75" thickBot="1" x14ac:dyDescent="0.25">
      <c r="A121" s="60">
        <v>2</v>
      </c>
      <c r="B121" s="63" t="s">
        <v>109</v>
      </c>
      <c r="C121" s="63" t="s">
        <v>61</v>
      </c>
      <c r="D121" s="63" t="s">
        <v>35</v>
      </c>
      <c r="G121" s="67">
        <v>55</v>
      </c>
      <c r="H121" s="67">
        <v>115</v>
      </c>
      <c r="I121" s="67">
        <v>90</v>
      </c>
      <c r="J121" s="67">
        <v>65</v>
      </c>
      <c r="K121" s="67">
        <v>78.5</v>
      </c>
      <c r="L121" s="67">
        <v>50</v>
      </c>
      <c r="M121" s="67">
        <v>95</v>
      </c>
      <c r="N121" s="91"/>
      <c r="O121" s="70">
        <v>5</v>
      </c>
      <c r="P121" s="47"/>
      <c r="Q121" s="82">
        <f>G121*O121</f>
        <v>275</v>
      </c>
      <c r="R121" s="82">
        <f>H121*O121</f>
        <v>575</v>
      </c>
      <c r="S121" s="82">
        <f>I121-O121</f>
        <v>85</v>
      </c>
      <c r="T121" s="82">
        <f>J121*O121</f>
        <v>325</v>
      </c>
      <c r="U121" s="82">
        <f>K121*O121</f>
        <v>392.5</v>
      </c>
      <c r="V121" s="82">
        <f>L121*O121</f>
        <v>250</v>
      </c>
      <c r="W121" s="82">
        <f>M121*O121</f>
        <v>475</v>
      </c>
    </row>
    <row r="122" spans="1:23" ht="30.75" customHeight="1" thickBot="1" x14ac:dyDescent="0.25">
      <c r="A122" s="60">
        <v>3</v>
      </c>
      <c r="B122" s="63" t="s">
        <v>110</v>
      </c>
      <c r="C122" s="63" t="s">
        <v>61</v>
      </c>
      <c r="D122" s="63" t="s">
        <v>35</v>
      </c>
      <c r="G122" s="67">
        <v>60</v>
      </c>
      <c r="H122" s="67">
        <v>100</v>
      </c>
      <c r="I122" s="67">
        <v>115</v>
      </c>
      <c r="J122" s="67">
        <v>85</v>
      </c>
      <c r="K122" s="67">
        <v>185</v>
      </c>
      <c r="L122" s="67">
        <v>60</v>
      </c>
      <c r="M122" s="67">
        <v>95</v>
      </c>
      <c r="N122" s="91"/>
      <c r="O122" s="70">
        <v>5</v>
      </c>
      <c r="P122" s="47"/>
      <c r="Q122" s="82">
        <f t="shared" ref="Q122:Q145" si="27">G122*O122</f>
        <v>300</v>
      </c>
      <c r="R122" s="82">
        <f t="shared" ref="R122:R145" si="28">H122*O122</f>
        <v>500</v>
      </c>
      <c r="S122" s="82">
        <f t="shared" ref="S122:S145" si="29">I122-O122</f>
        <v>110</v>
      </c>
      <c r="T122" s="82">
        <f t="shared" ref="T122:T145" si="30">J122*O122</f>
        <v>425</v>
      </c>
      <c r="U122" s="82">
        <f t="shared" ref="U122:U145" si="31">K122*O122</f>
        <v>925</v>
      </c>
      <c r="V122" s="82">
        <f t="shared" ref="V122:V145" si="32">L122*O122</f>
        <v>300</v>
      </c>
      <c r="W122" s="82">
        <f t="shared" ref="W122:W145" si="33">M122*O122</f>
        <v>475</v>
      </c>
    </row>
    <row r="123" spans="1:23" ht="30.75" customHeight="1" thickBot="1" x14ac:dyDescent="0.25">
      <c r="A123" s="60">
        <v>4</v>
      </c>
      <c r="B123" s="63" t="s">
        <v>111</v>
      </c>
      <c r="C123" s="63" t="s">
        <v>61</v>
      </c>
      <c r="D123" s="63" t="s">
        <v>35</v>
      </c>
      <c r="G123" s="67">
        <v>65</v>
      </c>
      <c r="H123" s="67">
        <v>100</v>
      </c>
      <c r="I123" s="67">
        <v>125</v>
      </c>
      <c r="J123" s="67">
        <v>75</v>
      </c>
      <c r="K123" s="67">
        <v>165</v>
      </c>
      <c r="L123" s="67">
        <v>75</v>
      </c>
      <c r="M123" s="67">
        <v>95</v>
      </c>
      <c r="N123" s="91"/>
      <c r="O123" s="70">
        <v>5</v>
      </c>
      <c r="P123" s="47"/>
      <c r="Q123" s="82">
        <f t="shared" si="27"/>
        <v>325</v>
      </c>
      <c r="R123" s="82">
        <f t="shared" si="28"/>
        <v>500</v>
      </c>
      <c r="S123" s="82">
        <f t="shared" si="29"/>
        <v>120</v>
      </c>
      <c r="T123" s="82">
        <f t="shared" si="30"/>
        <v>375</v>
      </c>
      <c r="U123" s="82">
        <f t="shared" si="31"/>
        <v>825</v>
      </c>
      <c r="V123" s="82">
        <f t="shared" si="32"/>
        <v>375</v>
      </c>
      <c r="W123" s="82">
        <f t="shared" si="33"/>
        <v>475</v>
      </c>
    </row>
    <row r="124" spans="1:23" ht="30.75" customHeight="1" thickBot="1" x14ac:dyDescent="0.25">
      <c r="A124" s="60">
        <v>5</v>
      </c>
      <c r="B124" s="63" t="s">
        <v>112</v>
      </c>
      <c r="C124" s="63" t="s">
        <v>61</v>
      </c>
      <c r="D124" s="63" t="s">
        <v>35</v>
      </c>
      <c r="G124" s="67">
        <v>125</v>
      </c>
      <c r="H124" s="67">
        <v>100</v>
      </c>
      <c r="I124" s="67">
        <v>135</v>
      </c>
      <c r="J124" s="67">
        <v>125</v>
      </c>
      <c r="K124" s="67">
        <v>175</v>
      </c>
      <c r="L124" s="67">
        <v>90</v>
      </c>
      <c r="M124" s="67">
        <v>95</v>
      </c>
      <c r="N124" s="91"/>
      <c r="O124" s="70">
        <v>5</v>
      </c>
      <c r="P124" s="47"/>
      <c r="Q124" s="82">
        <f t="shared" si="27"/>
        <v>625</v>
      </c>
      <c r="R124" s="82">
        <f t="shared" si="28"/>
        <v>500</v>
      </c>
      <c r="S124" s="82">
        <f t="shared" si="29"/>
        <v>130</v>
      </c>
      <c r="T124" s="82">
        <f t="shared" si="30"/>
        <v>625</v>
      </c>
      <c r="U124" s="82">
        <f t="shared" si="31"/>
        <v>875</v>
      </c>
      <c r="V124" s="82">
        <f t="shared" si="32"/>
        <v>450</v>
      </c>
      <c r="W124" s="82">
        <f t="shared" si="33"/>
        <v>475</v>
      </c>
    </row>
    <row r="125" spans="1:23" ht="30.75" customHeight="1" thickBot="1" x14ac:dyDescent="0.25">
      <c r="A125" s="60">
        <v>6</v>
      </c>
      <c r="B125" s="63" t="s">
        <v>113</v>
      </c>
      <c r="C125" s="63" t="s">
        <v>61</v>
      </c>
      <c r="D125" s="63" t="s">
        <v>35</v>
      </c>
      <c r="G125" s="67">
        <v>150</v>
      </c>
      <c r="H125" s="67">
        <v>150</v>
      </c>
      <c r="I125" s="67">
        <v>140</v>
      </c>
      <c r="J125" s="67">
        <v>150</v>
      </c>
      <c r="K125" s="67">
        <v>190</v>
      </c>
      <c r="L125" s="67">
        <v>115</v>
      </c>
      <c r="M125" s="67">
        <v>195</v>
      </c>
      <c r="N125" s="91"/>
      <c r="O125" s="70">
        <v>5</v>
      </c>
      <c r="P125" s="47"/>
      <c r="Q125" s="82">
        <f t="shared" si="27"/>
        <v>750</v>
      </c>
      <c r="R125" s="82">
        <f t="shared" si="28"/>
        <v>750</v>
      </c>
      <c r="S125" s="82">
        <f t="shared" si="29"/>
        <v>135</v>
      </c>
      <c r="T125" s="82">
        <f t="shared" si="30"/>
        <v>750</v>
      </c>
      <c r="U125" s="82">
        <f t="shared" si="31"/>
        <v>950</v>
      </c>
      <c r="V125" s="82">
        <f t="shared" si="32"/>
        <v>575</v>
      </c>
      <c r="W125" s="82">
        <f t="shared" si="33"/>
        <v>975</v>
      </c>
    </row>
    <row r="126" spans="1:23" ht="45.75" customHeight="1" thickBot="1" x14ac:dyDescent="0.25">
      <c r="A126" s="60">
        <v>7</v>
      </c>
      <c r="B126" s="63" t="s">
        <v>114</v>
      </c>
      <c r="C126" s="63" t="s">
        <v>61</v>
      </c>
      <c r="D126" s="63" t="s">
        <v>35</v>
      </c>
      <c r="G126" s="67">
        <v>115</v>
      </c>
      <c r="H126" s="67">
        <v>115</v>
      </c>
      <c r="I126" s="67">
        <v>110</v>
      </c>
      <c r="J126" s="67">
        <v>100</v>
      </c>
      <c r="K126" s="67">
        <v>97</v>
      </c>
      <c r="L126" s="67">
        <v>115</v>
      </c>
      <c r="M126" s="67">
        <v>125</v>
      </c>
      <c r="N126" s="91"/>
      <c r="O126" s="70">
        <v>5</v>
      </c>
      <c r="P126" s="47"/>
      <c r="Q126" s="82">
        <f t="shared" si="27"/>
        <v>575</v>
      </c>
      <c r="R126" s="82">
        <f t="shared" si="28"/>
        <v>575</v>
      </c>
      <c r="S126" s="82">
        <f t="shared" si="29"/>
        <v>105</v>
      </c>
      <c r="T126" s="82">
        <f t="shared" si="30"/>
        <v>500</v>
      </c>
      <c r="U126" s="82">
        <f t="shared" si="31"/>
        <v>485</v>
      </c>
      <c r="V126" s="82">
        <f t="shared" si="32"/>
        <v>575</v>
      </c>
      <c r="W126" s="82">
        <f t="shared" si="33"/>
        <v>625</v>
      </c>
    </row>
    <row r="127" spans="1:23" ht="45.75" customHeight="1" thickBot="1" x14ac:dyDescent="0.25">
      <c r="A127" s="60">
        <v>8</v>
      </c>
      <c r="B127" s="63" t="s">
        <v>115</v>
      </c>
      <c r="C127" s="63" t="s">
        <v>61</v>
      </c>
      <c r="D127" s="63" t="s">
        <v>35</v>
      </c>
      <c r="G127" s="67">
        <v>125</v>
      </c>
      <c r="H127" s="67">
        <v>175</v>
      </c>
      <c r="I127" s="67">
        <v>175</v>
      </c>
      <c r="J127" s="67">
        <v>140</v>
      </c>
      <c r="K127" s="67">
        <v>125</v>
      </c>
      <c r="L127" s="67">
        <v>130</v>
      </c>
      <c r="M127" s="67">
        <v>150</v>
      </c>
      <c r="N127" s="91"/>
      <c r="O127" s="70">
        <v>5</v>
      </c>
      <c r="P127" s="47"/>
      <c r="Q127" s="82">
        <f t="shared" si="27"/>
        <v>625</v>
      </c>
      <c r="R127" s="82">
        <f t="shared" si="28"/>
        <v>875</v>
      </c>
      <c r="S127" s="82">
        <f t="shared" si="29"/>
        <v>170</v>
      </c>
      <c r="T127" s="82">
        <f t="shared" si="30"/>
        <v>700</v>
      </c>
      <c r="U127" s="82">
        <f t="shared" si="31"/>
        <v>625</v>
      </c>
      <c r="V127" s="82">
        <f t="shared" si="32"/>
        <v>650</v>
      </c>
      <c r="W127" s="82">
        <f t="shared" si="33"/>
        <v>750</v>
      </c>
    </row>
    <row r="128" spans="1:23" ht="45.75" customHeight="1" thickBot="1" x14ac:dyDescent="0.25">
      <c r="A128" s="60">
        <v>9</v>
      </c>
      <c r="B128" s="63" t="s">
        <v>116</v>
      </c>
      <c r="C128" s="63" t="s">
        <v>61</v>
      </c>
      <c r="D128" s="63" t="s">
        <v>35</v>
      </c>
      <c r="G128" s="67">
        <v>150</v>
      </c>
      <c r="H128" s="67">
        <v>225</v>
      </c>
      <c r="I128" s="67">
        <v>195</v>
      </c>
      <c r="J128" s="67">
        <v>160</v>
      </c>
      <c r="K128" s="67">
        <v>140</v>
      </c>
      <c r="L128" s="67">
        <v>140</v>
      </c>
      <c r="M128" s="67">
        <v>150</v>
      </c>
      <c r="N128" s="91"/>
      <c r="O128" s="70">
        <v>5</v>
      </c>
      <c r="P128" s="47"/>
      <c r="Q128" s="82">
        <f t="shared" si="27"/>
        <v>750</v>
      </c>
      <c r="R128" s="82">
        <f t="shared" si="28"/>
        <v>1125</v>
      </c>
      <c r="S128" s="82">
        <f t="shared" si="29"/>
        <v>190</v>
      </c>
      <c r="T128" s="82">
        <f t="shared" si="30"/>
        <v>800</v>
      </c>
      <c r="U128" s="82">
        <f t="shared" si="31"/>
        <v>700</v>
      </c>
      <c r="V128" s="82">
        <f t="shared" si="32"/>
        <v>700</v>
      </c>
      <c r="W128" s="82">
        <f t="shared" si="33"/>
        <v>750</v>
      </c>
    </row>
    <row r="129" spans="1:23" ht="30.75" customHeight="1" thickBot="1" x14ac:dyDescent="0.25">
      <c r="A129" s="60">
        <v>10</v>
      </c>
      <c r="B129" s="63" t="s">
        <v>117</v>
      </c>
      <c r="C129" s="63" t="s">
        <v>61</v>
      </c>
      <c r="D129" s="63" t="s">
        <v>35</v>
      </c>
      <c r="G129" s="67">
        <v>175</v>
      </c>
      <c r="H129" s="67">
        <v>275</v>
      </c>
      <c r="I129" s="67">
        <v>225</v>
      </c>
      <c r="J129" s="67">
        <v>200</v>
      </c>
      <c r="K129" s="67">
        <v>1665</v>
      </c>
      <c r="L129" s="67">
        <v>150</v>
      </c>
      <c r="M129" s="67">
        <v>125</v>
      </c>
      <c r="N129" s="91"/>
      <c r="O129" s="70">
        <v>5</v>
      </c>
      <c r="P129" s="47"/>
      <c r="Q129" s="82">
        <f t="shared" si="27"/>
        <v>875</v>
      </c>
      <c r="R129" s="82">
        <f t="shared" si="28"/>
        <v>1375</v>
      </c>
      <c r="S129" s="82">
        <f t="shared" si="29"/>
        <v>220</v>
      </c>
      <c r="T129" s="82">
        <f t="shared" si="30"/>
        <v>1000</v>
      </c>
      <c r="U129" s="82">
        <f t="shared" si="31"/>
        <v>8325</v>
      </c>
      <c r="V129" s="82">
        <f t="shared" si="32"/>
        <v>750</v>
      </c>
      <c r="W129" s="82">
        <f t="shared" si="33"/>
        <v>625</v>
      </c>
    </row>
    <row r="130" spans="1:23" ht="15.75" thickBot="1" x14ac:dyDescent="0.25">
      <c r="A130" s="131" t="s">
        <v>118</v>
      </c>
      <c r="B130" s="132"/>
      <c r="C130" s="132"/>
      <c r="D130" s="133"/>
      <c r="G130" s="68"/>
      <c r="H130" s="68"/>
      <c r="I130" s="68"/>
      <c r="J130" s="68"/>
      <c r="K130" s="68"/>
      <c r="L130" s="68"/>
      <c r="M130" s="68"/>
      <c r="N130" s="74"/>
      <c r="O130" s="74"/>
      <c r="P130" s="68"/>
      <c r="Q130" s="83">
        <f t="shared" si="27"/>
        <v>0</v>
      </c>
      <c r="R130" s="83">
        <f t="shared" si="28"/>
        <v>0</v>
      </c>
      <c r="S130" s="83">
        <f t="shared" si="29"/>
        <v>0</v>
      </c>
      <c r="T130" s="83">
        <f t="shared" si="30"/>
        <v>0</v>
      </c>
      <c r="U130" s="83">
        <f t="shared" si="31"/>
        <v>0</v>
      </c>
      <c r="V130" s="83">
        <f t="shared" si="32"/>
        <v>0</v>
      </c>
      <c r="W130" s="83">
        <f t="shared" si="33"/>
        <v>0</v>
      </c>
    </row>
    <row r="131" spans="1:23" ht="30.75" customHeight="1" thickBot="1" x14ac:dyDescent="0.25">
      <c r="A131" s="60">
        <v>11</v>
      </c>
      <c r="B131" s="63" t="s">
        <v>119</v>
      </c>
      <c r="C131" s="63" t="s">
        <v>61</v>
      </c>
      <c r="D131" s="63" t="s">
        <v>35</v>
      </c>
      <c r="G131" s="67">
        <v>30</v>
      </c>
      <c r="H131" s="67">
        <v>150</v>
      </c>
      <c r="I131" s="67">
        <v>98</v>
      </c>
      <c r="J131" s="67">
        <v>120</v>
      </c>
      <c r="K131" s="67">
        <v>125</v>
      </c>
      <c r="L131" s="67">
        <v>100</v>
      </c>
      <c r="M131" s="67">
        <v>150</v>
      </c>
      <c r="N131" s="91"/>
      <c r="O131" s="70">
        <v>5</v>
      </c>
      <c r="P131" s="47"/>
      <c r="Q131" s="82">
        <f t="shared" si="27"/>
        <v>150</v>
      </c>
      <c r="R131" s="82">
        <f t="shared" si="28"/>
        <v>750</v>
      </c>
      <c r="S131" s="82">
        <f t="shared" si="29"/>
        <v>93</v>
      </c>
      <c r="T131" s="82">
        <f t="shared" si="30"/>
        <v>600</v>
      </c>
      <c r="U131" s="82">
        <f t="shared" si="31"/>
        <v>625</v>
      </c>
      <c r="V131" s="82">
        <f t="shared" si="32"/>
        <v>500</v>
      </c>
      <c r="W131" s="82">
        <f t="shared" si="33"/>
        <v>750</v>
      </c>
    </row>
    <row r="132" spans="1:23" ht="30.75" customHeight="1" thickBot="1" x14ac:dyDescent="0.25">
      <c r="A132" s="60">
        <v>12</v>
      </c>
      <c r="B132" s="63" t="s">
        <v>120</v>
      </c>
      <c r="C132" s="63" t="s">
        <v>61</v>
      </c>
      <c r="D132" s="63" t="s">
        <v>35</v>
      </c>
      <c r="G132" s="67">
        <v>50</v>
      </c>
      <c r="H132" s="67">
        <v>150</v>
      </c>
      <c r="I132" s="67">
        <v>114</v>
      </c>
      <c r="J132" s="67">
        <v>150</v>
      </c>
      <c r="K132" s="67">
        <v>130</v>
      </c>
      <c r="L132" s="67">
        <v>100</v>
      </c>
      <c r="M132" s="67">
        <v>150</v>
      </c>
      <c r="N132" s="91"/>
      <c r="O132" s="70">
        <v>5</v>
      </c>
      <c r="P132" s="47"/>
      <c r="Q132" s="82">
        <f t="shared" si="27"/>
        <v>250</v>
      </c>
      <c r="R132" s="82">
        <f t="shared" si="28"/>
        <v>750</v>
      </c>
      <c r="S132" s="82">
        <f t="shared" si="29"/>
        <v>109</v>
      </c>
      <c r="T132" s="82">
        <f t="shared" si="30"/>
        <v>750</v>
      </c>
      <c r="U132" s="82">
        <f t="shared" si="31"/>
        <v>650</v>
      </c>
      <c r="V132" s="82">
        <f t="shared" si="32"/>
        <v>500</v>
      </c>
      <c r="W132" s="82">
        <f t="shared" si="33"/>
        <v>750</v>
      </c>
    </row>
    <row r="133" spans="1:23" ht="45.75" customHeight="1" thickBot="1" x14ac:dyDescent="0.25">
      <c r="A133" s="60">
        <v>13</v>
      </c>
      <c r="B133" s="63" t="s">
        <v>121</v>
      </c>
      <c r="C133" s="63" t="s">
        <v>61</v>
      </c>
      <c r="D133" s="63" t="s">
        <v>35</v>
      </c>
      <c r="G133" s="67">
        <v>115</v>
      </c>
      <c r="H133" s="67">
        <v>195</v>
      </c>
      <c r="I133" s="67">
        <v>250</v>
      </c>
      <c r="J133" s="67">
        <v>120</v>
      </c>
      <c r="K133" s="67">
        <v>145</v>
      </c>
      <c r="L133" s="67">
        <v>150</v>
      </c>
      <c r="M133" s="67">
        <v>150</v>
      </c>
      <c r="N133" s="91"/>
      <c r="O133" s="70">
        <v>5</v>
      </c>
      <c r="P133" s="47"/>
      <c r="Q133" s="82">
        <f t="shared" si="27"/>
        <v>575</v>
      </c>
      <c r="R133" s="82">
        <f t="shared" si="28"/>
        <v>975</v>
      </c>
      <c r="S133" s="82">
        <f t="shared" si="29"/>
        <v>245</v>
      </c>
      <c r="T133" s="82">
        <f t="shared" si="30"/>
        <v>600</v>
      </c>
      <c r="U133" s="82">
        <f t="shared" si="31"/>
        <v>725</v>
      </c>
      <c r="V133" s="82">
        <f t="shared" si="32"/>
        <v>750</v>
      </c>
      <c r="W133" s="82">
        <f t="shared" si="33"/>
        <v>750</v>
      </c>
    </row>
    <row r="134" spans="1:23" ht="45.75" customHeight="1" thickBot="1" x14ac:dyDescent="0.25">
      <c r="A134" s="60">
        <v>14</v>
      </c>
      <c r="B134" s="63" t="s">
        <v>122</v>
      </c>
      <c r="C134" s="63" t="s">
        <v>61</v>
      </c>
      <c r="D134" s="63" t="s">
        <v>62</v>
      </c>
      <c r="G134" s="67">
        <v>40</v>
      </c>
      <c r="H134" s="67">
        <v>200</v>
      </c>
      <c r="I134" s="67">
        <v>185</v>
      </c>
      <c r="J134" s="67">
        <v>55</v>
      </c>
      <c r="K134" s="67">
        <v>145</v>
      </c>
      <c r="L134" s="67">
        <v>110</v>
      </c>
      <c r="M134" s="67">
        <v>150</v>
      </c>
      <c r="N134" s="91"/>
      <c r="O134" s="70">
        <v>5</v>
      </c>
      <c r="P134" s="47"/>
      <c r="Q134" s="82">
        <f t="shared" si="27"/>
        <v>200</v>
      </c>
      <c r="R134" s="82">
        <f t="shared" si="28"/>
        <v>1000</v>
      </c>
      <c r="S134" s="82">
        <f t="shared" si="29"/>
        <v>180</v>
      </c>
      <c r="T134" s="82">
        <f t="shared" si="30"/>
        <v>275</v>
      </c>
      <c r="U134" s="82">
        <f t="shared" si="31"/>
        <v>725</v>
      </c>
      <c r="V134" s="82">
        <f t="shared" si="32"/>
        <v>550</v>
      </c>
      <c r="W134" s="82">
        <f t="shared" si="33"/>
        <v>750</v>
      </c>
    </row>
    <row r="135" spans="1:23" ht="45.75" customHeight="1" thickBot="1" x14ac:dyDescent="0.25">
      <c r="A135" s="60">
        <v>15</v>
      </c>
      <c r="B135" s="63" t="s">
        <v>123</v>
      </c>
      <c r="C135" s="63" t="s">
        <v>61</v>
      </c>
      <c r="D135" s="63" t="s">
        <v>35</v>
      </c>
      <c r="G135" s="67">
        <v>50</v>
      </c>
      <c r="H135" s="67">
        <v>200</v>
      </c>
      <c r="I135" s="67">
        <v>200</v>
      </c>
      <c r="J135" s="67">
        <v>75</v>
      </c>
      <c r="K135" s="67">
        <v>158</v>
      </c>
      <c r="L135" s="67">
        <v>125</v>
      </c>
      <c r="M135" s="67">
        <v>150</v>
      </c>
      <c r="N135" s="91"/>
      <c r="O135" s="70">
        <v>5</v>
      </c>
      <c r="P135" s="47"/>
      <c r="Q135" s="82">
        <f t="shared" si="27"/>
        <v>250</v>
      </c>
      <c r="R135" s="82">
        <f t="shared" si="28"/>
        <v>1000</v>
      </c>
      <c r="S135" s="82">
        <f t="shared" si="29"/>
        <v>195</v>
      </c>
      <c r="T135" s="82">
        <f t="shared" si="30"/>
        <v>375</v>
      </c>
      <c r="U135" s="82">
        <f t="shared" si="31"/>
        <v>790</v>
      </c>
      <c r="V135" s="82">
        <f t="shared" si="32"/>
        <v>625</v>
      </c>
      <c r="W135" s="82">
        <f t="shared" si="33"/>
        <v>750</v>
      </c>
    </row>
    <row r="136" spans="1:23" ht="45.75" customHeight="1" thickBot="1" x14ac:dyDescent="0.25">
      <c r="A136" s="60">
        <v>16</v>
      </c>
      <c r="B136" s="63" t="s">
        <v>124</v>
      </c>
      <c r="C136" s="63" t="s">
        <v>61</v>
      </c>
      <c r="D136" s="63" t="s">
        <v>35</v>
      </c>
      <c r="G136" s="67">
        <v>55</v>
      </c>
      <c r="H136" s="67">
        <v>200</v>
      </c>
      <c r="I136" s="67">
        <v>234</v>
      </c>
      <c r="J136" s="67">
        <v>90</v>
      </c>
      <c r="K136" s="67">
        <v>195</v>
      </c>
      <c r="L136" s="67">
        <v>135</v>
      </c>
      <c r="M136" s="67">
        <v>150</v>
      </c>
      <c r="N136" s="91"/>
      <c r="O136" s="70">
        <v>5</v>
      </c>
      <c r="P136" s="47"/>
      <c r="Q136" s="82">
        <f t="shared" si="27"/>
        <v>275</v>
      </c>
      <c r="R136" s="82">
        <f t="shared" si="28"/>
        <v>1000</v>
      </c>
      <c r="S136" s="82">
        <f t="shared" si="29"/>
        <v>229</v>
      </c>
      <c r="T136" s="82">
        <f t="shared" si="30"/>
        <v>450</v>
      </c>
      <c r="U136" s="82">
        <f t="shared" si="31"/>
        <v>975</v>
      </c>
      <c r="V136" s="82">
        <f t="shared" si="32"/>
        <v>675</v>
      </c>
      <c r="W136" s="82">
        <f t="shared" si="33"/>
        <v>750</v>
      </c>
    </row>
    <row r="137" spans="1:23" ht="15.75" customHeight="1" thickBot="1" x14ac:dyDescent="0.25">
      <c r="A137" s="134" t="s">
        <v>125</v>
      </c>
      <c r="B137" s="135"/>
      <c r="C137" s="135"/>
      <c r="D137" s="136"/>
      <c r="G137" s="68"/>
      <c r="H137" s="68"/>
      <c r="I137" s="68"/>
      <c r="J137" s="68"/>
      <c r="K137" s="68"/>
      <c r="L137" s="68"/>
      <c r="M137" s="68"/>
      <c r="N137" s="74"/>
      <c r="O137" s="74"/>
      <c r="P137" s="68"/>
      <c r="Q137" s="83">
        <f t="shared" si="27"/>
        <v>0</v>
      </c>
      <c r="R137" s="83">
        <f t="shared" si="28"/>
        <v>0</v>
      </c>
      <c r="S137" s="83">
        <f t="shared" si="29"/>
        <v>0</v>
      </c>
      <c r="T137" s="83">
        <f t="shared" si="30"/>
        <v>0</v>
      </c>
      <c r="U137" s="83">
        <f t="shared" si="31"/>
        <v>0</v>
      </c>
      <c r="V137" s="83">
        <f t="shared" si="32"/>
        <v>0</v>
      </c>
      <c r="W137" s="83">
        <f t="shared" si="33"/>
        <v>0</v>
      </c>
    </row>
    <row r="138" spans="1:23" ht="30.75" customHeight="1" thickBot="1" x14ac:dyDescent="0.25">
      <c r="A138" s="60">
        <v>17</v>
      </c>
      <c r="B138" s="63" t="s">
        <v>126</v>
      </c>
      <c r="C138" s="63" t="s">
        <v>61</v>
      </c>
      <c r="D138" s="63" t="s">
        <v>35</v>
      </c>
      <c r="G138" s="67">
        <v>175</v>
      </c>
      <c r="H138" s="67">
        <v>200</v>
      </c>
      <c r="I138" s="67">
        <v>714</v>
      </c>
      <c r="J138" s="67">
        <v>250</v>
      </c>
      <c r="K138" s="67">
        <v>185</v>
      </c>
      <c r="L138" s="67">
        <v>250</v>
      </c>
      <c r="M138" s="67">
        <v>150</v>
      </c>
      <c r="N138" s="91"/>
      <c r="O138" s="70">
        <v>5</v>
      </c>
      <c r="P138" s="47"/>
      <c r="Q138" s="82">
        <f t="shared" si="27"/>
        <v>875</v>
      </c>
      <c r="R138" s="82">
        <f t="shared" si="28"/>
        <v>1000</v>
      </c>
      <c r="S138" s="82">
        <f t="shared" si="29"/>
        <v>709</v>
      </c>
      <c r="T138" s="82">
        <f t="shared" si="30"/>
        <v>1250</v>
      </c>
      <c r="U138" s="82">
        <f t="shared" si="31"/>
        <v>925</v>
      </c>
      <c r="V138" s="82">
        <f t="shared" si="32"/>
        <v>1250</v>
      </c>
      <c r="W138" s="82">
        <f t="shared" si="33"/>
        <v>750</v>
      </c>
    </row>
    <row r="139" spans="1:23" ht="30.75" customHeight="1" thickBot="1" x14ac:dyDescent="0.25">
      <c r="A139" s="60">
        <v>18</v>
      </c>
      <c r="B139" s="63" t="s">
        <v>127</v>
      </c>
      <c r="C139" s="63" t="s">
        <v>61</v>
      </c>
      <c r="D139" s="63" t="s">
        <v>35</v>
      </c>
      <c r="G139" s="67">
        <v>175</v>
      </c>
      <c r="H139" s="67">
        <v>200</v>
      </c>
      <c r="I139" s="67">
        <v>354</v>
      </c>
      <c r="J139" s="67">
        <v>150</v>
      </c>
      <c r="K139" s="67">
        <v>198.5</v>
      </c>
      <c r="L139" s="67">
        <v>135</v>
      </c>
      <c r="M139" s="67">
        <v>150</v>
      </c>
      <c r="N139" s="91"/>
      <c r="O139" s="70">
        <v>5</v>
      </c>
      <c r="P139" s="47"/>
      <c r="Q139" s="82">
        <f t="shared" si="27"/>
        <v>875</v>
      </c>
      <c r="R139" s="82">
        <f t="shared" si="28"/>
        <v>1000</v>
      </c>
      <c r="S139" s="82">
        <f t="shared" si="29"/>
        <v>349</v>
      </c>
      <c r="T139" s="82">
        <f t="shared" si="30"/>
        <v>750</v>
      </c>
      <c r="U139" s="82">
        <f t="shared" si="31"/>
        <v>992.5</v>
      </c>
      <c r="V139" s="82">
        <f t="shared" si="32"/>
        <v>675</v>
      </c>
      <c r="W139" s="82">
        <f t="shared" si="33"/>
        <v>750</v>
      </c>
    </row>
    <row r="140" spans="1:23" ht="45.75" customHeight="1" thickBot="1" x14ac:dyDescent="0.25">
      <c r="A140" s="60">
        <v>19</v>
      </c>
      <c r="B140" s="63" t="s">
        <v>128</v>
      </c>
      <c r="C140" s="63" t="s">
        <v>61</v>
      </c>
      <c r="D140" s="63" t="s">
        <v>35</v>
      </c>
      <c r="G140" s="67">
        <v>200</v>
      </c>
      <c r="H140" s="67">
        <v>200</v>
      </c>
      <c r="I140" s="67">
        <v>354</v>
      </c>
      <c r="J140" s="67">
        <v>190</v>
      </c>
      <c r="K140" s="67">
        <v>225</v>
      </c>
      <c r="L140" s="67">
        <v>150</v>
      </c>
      <c r="M140" s="67">
        <v>150</v>
      </c>
      <c r="N140" s="91"/>
      <c r="O140" s="70">
        <v>5</v>
      </c>
      <c r="P140" s="47"/>
      <c r="Q140" s="82">
        <f t="shared" si="27"/>
        <v>1000</v>
      </c>
      <c r="R140" s="82">
        <f t="shared" si="28"/>
        <v>1000</v>
      </c>
      <c r="S140" s="82">
        <f t="shared" si="29"/>
        <v>349</v>
      </c>
      <c r="T140" s="82">
        <f t="shared" si="30"/>
        <v>950</v>
      </c>
      <c r="U140" s="82">
        <f t="shared" si="31"/>
        <v>1125</v>
      </c>
      <c r="V140" s="82">
        <f t="shared" si="32"/>
        <v>750</v>
      </c>
      <c r="W140" s="82">
        <f t="shared" si="33"/>
        <v>750</v>
      </c>
    </row>
    <row r="141" spans="1:23" ht="15.75" thickBot="1" x14ac:dyDescent="0.25">
      <c r="A141" s="150" t="s">
        <v>129</v>
      </c>
      <c r="B141" s="151"/>
      <c r="C141" s="151"/>
      <c r="D141" s="152"/>
      <c r="G141" s="68"/>
      <c r="H141" s="68"/>
      <c r="I141" s="68"/>
      <c r="J141" s="68"/>
      <c r="K141" s="68"/>
      <c r="L141" s="68"/>
      <c r="M141" s="68"/>
      <c r="N141" s="74"/>
      <c r="O141" s="74"/>
      <c r="P141" s="68"/>
      <c r="Q141" s="83">
        <f t="shared" si="27"/>
        <v>0</v>
      </c>
      <c r="R141" s="83">
        <f t="shared" si="28"/>
        <v>0</v>
      </c>
      <c r="S141" s="83">
        <f t="shared" si="29"/>
        <v>0</v>
      </c>
      <c r="T141" s="83">
        <f t="shared" si="30"/>
        <v>0</v>
      </c>
      <c r="U141" s="83">
        <f t="shared" si="31"/>
        <v>0</v>
      </c>
      <c r="V141" s="83">
        <f t="shared" si="32"/>
        <v>0</v>
      </c>
      <c r="W141" s="83">
        <f t="shared" si="33"/>
        <v>0</v>
      </c>
    </row>
    <row r="142" spans="1:23" ht="45.75" customHeight="1" thickBot="1" x14ac:dyDescent="0.25">
      <c r="A142" s="60">
        <v>21</v>
      </c>
      <c r="B142" s="63" t="s">
        <v>130</v>
      </c>
      <c r="C142" s="63" t="s">
        <v>61</v>
      </c>
      <c r="D142" s="63" t="s">
        <v>35</v>
      </c>
      <c r="G142" s="67">
        <v>40</v>
      </c>
      <c r="H142" s="67">
        <v>0</v>
      </c>
      <c r="I142" s="67">
        <v>50</v>
      </c>
      <c r="J142" s="67">
        <v>20</v>
      </c>
      <c r="K142" s="67">
        <v>45</v>
      </c>
      <c r="L142" s="67">
        <v>50</v>
      </c>
      <c r="M142" s="67">
        <v>25</v>
      </c>
      <c r="N142" s="91"/>
      <c r="O142" s="70">
        <v>5</v>
      </c>
      <c r="P142" s="47"/>
      <c r="Q142" s="82">
        <f t="shared" si="27"/>
        <v>200</v>
      </c>
      <c r="R142" s="82">
        <f t="shared" si="28"/>
        <v>0</v>
      </c>
      <c r="S142" s="82">
        <f t="shared" si="29"/>
        <v>45</v>
      </c>
      <c r="T142" s="82">
        <f t="shared" si="30"/>
        <v>100</v>
      </c>
      <c r="U142" s="82">
        <f t="shared" si="31"/>
        <v>225</v>
      </c>
      <c r="V142" s="82">
        <f t="shared" si="32"/>
        <v>250</v>
      </c>
      <c r="W142" s="82">
        <f t="shared" si="33"/>
        <v>125</v>
      </c>
    </row>
    <row r="143" spans="1:23" ht="45.75" customHeight="1" thickBot="1" x14ac:dyDescent="0.25">
      <c r="A143" s="60">
        <v>22</v>
      </c>
      <c r="B143" s="63" t="s">
        <v>131</v>
      </c>
      <c r="C143" s="63" t="s">
        <v>61</v>
      </c>
      <c r="D143" s="63" t="s">
        <v>35</v>
      </c>
      <c r="G143" s="67">
        <v>350</v>
      </c>
      <c r="H143" s="67">
        <v>250</v>
      </c>
      <c r="I143" s="67">
        <v>225</v>
      </c>
      <c r="J143" s="67">
        <v>150</v>
      </c>
      <c r="K143" s="67">
        <v>195</v>
      </c>
      <c r="L143" s="67">
        <v>150</v>
      </c>
      <c r="M143" s="67">
        <v>650</v>
      </c>
      <c r="N143" s="91"/>
      <c r="O143" s="70">
        <v>5</v>
      </c>
      <c r="P143" s="47"/>
      <c r="Q143" s="82">
        <f t="shared" si="27"/>
        <v>1750</v>
      </c>
      <c r="R143" s="82">
        <f t="shared" si="28"/>
        <v>1250</v>
      </c>
      <c r="S143" s="82">
        <f t="shared" si="29"/>
        <v>220</v>
      </c>
      <c r="T143" s="82">
        <f t="shared" si="30"/>
        <v>750</v>
      </c>
      <c r="U143" s="82">
        <f t="shared" si="31"/>
        <v>975</v>
      </c>
      <c r="V143" s="82">
        <f t="shared" si="32"/>
        <v>750</v>
      </c>
      <c r="W143" s="82">
        <f t="shared" si="33"/>
        <v>3250</v>
      </c>
    </row>
    <row r="144" spans="1:23" ht="45.75" customHeight="1" thickBot="1" x14ac:dyDescent="0.25">
      <c r="A144" s="60">
        <v>23</v>
      </c>
      <c r="B144" s="63" t="s">
        <v>132</v>
      </c>
      <c r="C144" s="63" t="s">
        <v>61</v>
      </c>
      <c r="D144" s="63" t="s">
        <v>35</v>
      </c>
      <c r="G144" s="67">
        <v>450</v>
      </c>
      <c r="H144" s="67">
        <v>250</v>
      </c>
      <c r="I144" s="67">
        <v>300</v>
      </c>
      <c r="J144" s="67">
        <v>180</v>
      </c>
      <c r="K144" s="67">
        <v>225</v>
      </c>
      <c r="L144" s="67">
        <v>300</v>
      </c>
      <c r="M144" s="67">
        <v>475</v>
      </c>
      <c r="N144" s="91"/>
      <c r="O144" s="70">
        <v>5</v>
      </c>
      <c r="P144" s="47"/>
      <c r="Q144" s="82">
        <f t="shared" si="27"/>
        <v>2250</v>
      </c>
      <c r="R144" s="82">
        <f t="shared" si="28"/>
        <v>1250</v>
      </c>
      <c r="S144" s="82">
        <f t="shared" si="29"/>
        <v>295</v>
      </c>
      <c r="T144" s="82">
        <f t="shared" si="30"/>
        <v>900</v>
      </c>
      <c r="U144" s="82">
        <f t="shared" si="31"/>
        <v>1125</v>
      </c>
      <c r="V144" s="82">
        <f t="shared" si="32"/>
        <v>1500</v>
      </c>
      <c r="W144" s="82">
        <f t="shared" si="33"/>
        <v>2375</v>
      </c>
    </row>
    <row r="145" spans="1:23" ht="45.75" customHeight="1" thickBot="1" x14ac:dyDescent="0.25">
      <c r="A145" s="60">
        <v>24</v>
      </c>
      <c r="B145" s="63" t="s">
        <v>133</v>
      </c>
      <c r="C145" s="63" t="s">
        <v>61</v>
      </c>
      <c r="D145" s="63" t="s">
        <v>35</v>
      </c>
      <c r="G145" s="67">
        <v>250</v>
      </c>
      <c r="H145" s="67">
        <v>250</v>
      </c>
      <c r="I145" s="67">
        <v>350</v>
      </c>
      <c r="J145" s="67">
        <v>425</v>
      </c>
      <c r="K145" s="67">
        <v>450</v>
      </c>
      <c r="L145" s="67">
        <v>475</v>
      </c>
      <c r="M145" s="67">
        <v>475</v>
      </c>
      <c r="N145" s="91"/>
      <c r="O145" s="70">
        <v>5</v>
      </c>
      <c r="P145" s="47"/>
      <c r="Q145" s="82">
        <f t="shared" si="27"/>
        <v>1250</v>
      </c>
      <c r="R145" s="82">
        <f t="shared" si="28"/>
        <v>1250</v>
      </c>
      <c r="S145" s="82">
        <f t="shared" si="29"/>
        <v>345</v>
      </c>
      <c r="T145" s="82">
        <f t="shared" si="30"/>
        <v>2125</v>
      </c>
      <c r="U145" s="82">
        <f t="shared" si="31"/>
        <v>2250</v>
      </c>
      <c r="V145" s="82">
        <f t="shared" si="32"/>
        <v>2375</v>
      </c>
      <c r="W145" s="82">
        <f t="shared" si="33"/>
        <v>2375</v>
      </c>
    </row>
    <row r="146" spans="1:23" ht="15.75" customHeight="1" thickBot="1" x14ac:dyDescent="0.25">
      <c r="A146" s="143" t="s">
        <v>134</v>
      </c>
      <c r="B146" s="144"/>
      <c r="C146" s="144"/>
      <c r="D146" s="145"/>
      <c r="G146" s="68"/>
      <c r="H146" s="68"/>
      <c r="I146" s="68"/>
      <c r="J146" s="68"/>
      <c r="K146" s="68"/>
      <c r="L146" s="68"/>
      <c r="M146" s="68"/>
      <c r="N146" s="74"/>
      <c r="O146" s="74"/>
      <c r="P146" s="68"/>
      <c r="Q146" s="68"/>
      <c r="R146" s="68"/>
      <c r="S146" s="68"/>
      <c r="T146" s="68"/>
      <c r="U146" s="68"/>
      <c r="V146" s="68"/>
      <c r="W146" s="83">
        <f>SUM(W121:W145)</f>
        <v>20500</v>
      </c>
    </row>
    <row r="147" spans="1:23" x14ac:dyDescent="0.2">
      <c r="Q147" s="81">
        <f t="shared" ref="Q147:V147" si="34">SUM(Q121:Q146)</f>
        <v>15000</v>
      </c>
      <c r="R147" s="81">
        <f t="shared" si="34"/>
        <v>19000</v>
      </c>
      <c r="S147" s="81">
        <f t="shared" si="34"/>
        <v>4628</v>
      </c>
      <c r="T147" s="81">
        <f t="shared" si="34"/>
        <v>15375</v>
      </c>
      <c r="U147" s="81">
        <f t="shared" si="34"/>
        <v>26210</v>
      </c>
      <c r="V147" s="81">
        <f t="shared" si="34"/>
        <v>15775</v>
      </c>
      <c r="W147" s="81">
        <f>SUM(W121:W146)</f>
        <v>41000</v>
      </c>
    </row>
    <row r="148" spans="1:23" s="35" customFormat="1" ht="0.75" customHeight="1" x14ac:dyDescent="0.2">
      <c r="G148" s="35" t="s">
        <v>11</v>
      </c>
      <c r="Q148" s="81"/>
      <c r="R148" s="81"/>
      <c r="S148" s="81"/>
      <c r="T148" s="81"/>
      <c r="U148" s="81"/>
      <c r="V148" s="81"/>
    </row>
    <row r="149" spans="1:23" s="35" customFormat="1" ht="51" customHeight="1" x14ac:dyDescent="0.2">
      <c r="L149" s="81"/>
      <c r="M149" s="81"/>
      <c r="N149" s="81"/>
      <c r="O149" s="81"/>
      <c r="P149" s="81"/>
      <c r="Q149" s="81"/>
    </row>
    <row r="150" spans="1:23" s="35" customFormat="1" x14ac:dyDescent="0.2">
      <c r="L150" s="81"/>
      <c r="M150" s="81"/>
      <c r="N150" s="81"/>
      <c r="O150" s="81"/>
      <c r="P150" s="81"/>
      <c r="Q150" s="81"/>
    </row>
    <row r="151" spans="1:23" s="35" customFormat="1" x14ac:dyDescent="0.2">
      <c r="L151" s="81"/>
      <c r="M151" s="81"/>
      <c r="N151" s="81"/>
      <c r="O151" s="81"/>
      <c r="P151" s="81"/>
      <c r="Q151" s="81"/>
    </row>
    <row r="152" spans="1:23" s="35" customFormat="1" x14ac:dyDescent="0.2">
      <c r="L152" s="81"/>
      <c r="M152" s="81"/>
      <c r="N152" s="81"/>
      <c r="O152" s="81"/>
      <c r="P152" s="81"/>
      <c r="Q152" s="81"/>
    </row>
    <row r="153" spans="1:23" s="35" customFormat="1" x14ac:dyDescent="0.2">
      <c r="L153" s="81"/>
      <c r="M153" s="81"/>
      <c r="N153" s="81"/>
      <c r="O153" s="81"/>
      <c r="P153" s="81"/>
      <c r="Q153" s="81"/>
    </row>
    <row r="154" spans="1:23" s="35" customFormat="1" x14ac:dyDescent="0.2">
      <c r="L154" s="81"/>
      <c r="M154" s="81"/>
      <c r="N154" s="81"/>
      <c r="O154" s="81"/>
      <c r="P154" s="81"/>
      <c r="Q154" s="81"/>
    </row>
    <row r="155" spans="1:23" x14ac:dyDescent="0.2">
      <c r="M155"/>
      <c r="N155"/>
    </row>
    <row r="156" spans="1:23" x14ac:dyDescent="0.2">
      <c r="M156"/>
      <c r="N156"/>
    </row>
    <row r="157" spans="1:23" x14ac:dyDescent="0.2">
      <c r="M157"/>
      <c r="N157"/>
    </row>
    <row r="158" spans="1:23" x14ac:dyDescent="0.2">
      <c r="M158"/>
      <c r="N158"/>
    </row>
    <row r="159" spans="1:23" x14ac:dyDescent="0.2">
      <c r="M159"/>
      <c r="N159"/>
    </row>
    <row r="160" spans="1:23" x14ac:dyDescent="0.2">
      <c r="M160"/>
      <c r="N160"/>
    </row>
    <row r="161" spans="8:14" x14ac:dyDescent="0.2">
      <c r="M161"/>
      <c r="N161"/>
    </row>
    <row r="162" spans="8:14" x14ac:dyDescent="0.2">
      <c r="M162"/>
      <c r="N162"/>
    </row>
    <row r="163" spans="8:14" x14ac:dyDescent="0.2">
      <c r="M163"/>
      <c r="N163"/>
    </row>
    <row r="164" spans="8:14" x14ac:dyDescent="0.2">
      <c r="M164"/>
      <c r="N164"/>
    </row>
    <row r="165" spans="8:14" x14ac:dyDescent="0.2">
      <c r="H165" s="35"/>
      <c r="I165" s="35"/>
      <c r="M165"/>
      <c r="N165"/>
    </row>
    <row r="166" spans="8:14" x14ac:dyDescent="0.2">
      <c r="H166" s="35"/>
      <c r="I166" s="35"/>
      <c r="M166"/>
      <c r="N166"/>
    </row>
    <row r="167" spans="8:14" x14ac:dyDescent="0.2">
      <c r="H167" s="35"/>
      <c r="I167" s="35"/>
      <c r="M167"/>
      <c r="N167"/>
    </row>
  </sheetData>
  <mergeCells count="24">
    <mergeCell ref="A141:D141"/>
    <mergeCell ref="A146:D146"/>
    <mergeCell ref="A118:D118"/>
    <mergeCell ref="A120:D120"/>
    <mergeCell ref="A3:D3"/>
    <mergeCell ref="A62:D62"/>
    <mergeCell ref="A76:D76"/>
    <mergeCell ref="A77:D77"/>
    <mergeCell ref="A85:D85"/>
    <mergeCell ref="A84:D84"/>
    <mergeCell ref="A73:A74"/>
    <mergeCell ref="C73:C74"/>
    <mergeCell ref="D73:D74"/>
    <mergeCell ref="A34:D34"/>
    <mergeCell ref="A4:D5"/>
    <mergeCell ref="A117:D117"/>
    <mergeCell ref="A130:D130"/>
    <mergeCell ref="A137:D137"/>
    <mergeCell ref="A63:D63"/>
    <mergeCell ref="A65:D65"/>
    <mergeCell ref="A70:D70"/>
    <mergeCell ref="A71:A72"/>
    <mergeCell ref="C71:C72"/>
    <mergeCell ref="D71:D7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N26" sqref="N26"/>
    </sheetView>
  </sheetViews>
  <sheetFormatPr defaultRowHeight="12.75" x14ac:dyDescent="0.2"/>
  <cols>
    <col min="1" max="1" width="44" bestFit="1" customWidth="1"/>
    <col min="2" max="2" width="8" customWidth="1"/>
    <col min="3" max="3" width="8.42578125" customWidth="1"/>
    <col min="4" max="4" width="8.5703125" customWidth="1"/>
    <col min="5" max="5" width="8.28515625" bestFit="1" customWidth="1"/>
    <col min="6" max="6" width="9.28515625" customWidth="1"/>
    <col min="7" max="7" width="8.5703125" customWidth="1"/>
    <col min="8" max="8" width="9.42578125" customWidth="1"/>
    <col min="9" max="9" width="17.5703125" bestFit="1" customWidth="1"/>
    <col min="10" max="10" width="10.42578125" bestFit="1" customWidth="1"/>
  </cols>
  <sheetData>
    <row r="1" spans="1:10" ht="15.75" x14ac:dyDescent="0.25">
      <c r="A1" s="127" t="s">
        <v>0</v>
      </c>
      <c r="B1" s="128"/>
      <c r="C1" s="128"/>
      <c r="D1" s="128"/>
      <c r="E1" s="128"/>
      <c r="F1" s="128"/>
      <c r="G1" s="128"/>
      <c r="H1" s="128"/>
      <c r="I1" s="128"/>
      <c r="J1" s="128"/>
    </row>
    <row r="2" spans="1:10" x14ac:dyDescent="0.2">
      <c r="A2" s="129" t="str">
        <f>Responses!A2</f>
        <v>RFP730-18038 Disaster Restoration and Emergency Recovery</v>
      </c>
      <c r="B2" s="130"/>
      <c r="C2" s="130"/>
      <c r="D2" s="130"/>
      <c r="E2" s="130"/>
      <c r="F2" s="130"/>
      <c r="G2" s="130"/>
      <c r="H2" s="130"/>
      <c r="I2" s="130"/>
      <c r="J2" s="130"/>
    </row>
    <row r="3" spans="1:10" ht="15.75" thickBot="1" x14ac:dyDescent="0.25">
      <c r="A3" s="36"/>
      <c r="B3" s="36"/>
      <c r="C3" s="36"/>
      <c r="D3" s="36"/>
      <c r="E3" s="36"/>
      <c r="F3" s="36"/>
      <c r="G3" s="36"/>
      <c r="H3" s="36"/>
      <c r="I3" s="41"/>
      <c r="J3" s="41"/>
    </row>
    <row r="4" spans="1:10" ht="114" customHeight="1" thickBot="1" x14ac:dyDescent="0.25">
      <c r="A4" s="6" t="s">
        <v>2</v>
      </c>
      <c r="B4" s="25" t="str">
        <f>'Technical Summary'!B4</f>
        <v>Evaluarot 1</v>
      </c>
      <c r="C4" s="25" t="str">
        <f>'Technical Summary'!C4</f>
        <v>Evaluarot 2</v>
      </c>
      <c r="D4" s="25" t="str">
        <f>'Technical Summary'!D4</f>
        <v>Evaluarot 3</v>
      </c>
      <c r="E4" s="25" t="str">
        <f>'Technical Summary'!E4</f>
        <v>Evaluarot 4</v>
      </c>
      <c r="F4" s="25" t="str">
        <f>'Technical Summary'!F4</f>
        <v>Evaluarot 5</v>
      </c>
      <c r="G4" s="25" t="str">
        <f>'Technical Summary'!G4</f>
        <v>Evaluarot 6</v>
      </c>
      <c r="H4" s="25" t="str">
        <f>'Technical Summary'!H4</f>
        <v>Evaluarot 7</v>
      </c>
      <c r="I4" s="26" t="s">
        <v>3</v>
      </c>
      <c r="J4" s="5" t="s">
        <v>1</v>
      </c>
    </row>
    <row r="5" spans="1:10" s="50" customFormat="1" ht="15" x14ac:dyDescent="0.2">
      <c r="A5" s="102" t="str">
        <f>Responses!A5</f>
        <v>A Status Construction</v>
      </c>
      <c r="B5" s="103">
        <f>'Evaluator 1'!I5</f>
        <v>71.440428786480851</v>
      </c>
      <c r="C5" s="104">
        <f>'Evaluator 2'!I5</f>
        <v>61.440428786480844</v>
      </c>
      <c r="D5" s="104">
        <f>'Evaluator 3'!I5</f>
        <v>83.440428786480851</v>
      </c>
      <c r="E5" s="104">
        <f>'Evaluator 4'!I5</f>
        <v>78.940428786480851</v>
      </c>
      <c r="F5" s="104">
        <f>'Evaluator 5'!I5</f>
        <v>71.440428786480851</v>
      </c>
      <c r="G5" s="104">
        <f>'Evaluator 6'!I5</f>
        <v>85.840428786480842</v>
      </c>
      <c r="H5" s="104">
        <f>'Evaluator 7'!I5</f>
        <v>87.440428786480851</v>
      </c>
      <c r="I5" s="105">
        <f>AVERAGE(B5:H5)</f>
        <v>77.140428786480854</v>
      </c>
      <c r="J5" s="106">
        <f>RANK(I5,$I$5:$I$11,0)</f>
        <v>1</v>
      </c>
    </row>
    <row r="6" spans="1:10" s="45" customFormat="1" ht="15" x14ac:dyDescent="0.2">
      <c r="A6" s="27" t="str">
        <f>Responses!A6</f>
        <v>American Technologies, Inc</v>
      </c>
      <c r="B6" s="96">
        <f>'Evaluator 1'!I6</f>
        <v>66.951439809644057</v>
      </c>
      <c r="C6" s="97">
        <f>'Evaluator 2'!I6</f>
        <v>67.951439809644057</v>
      </c>
      <c r="D6" s="97">
        <f>'Evaluator 3'!I6</f>
        <v>66.951439809644057</v>
      </c>
      <c r="E6" s="97">
        <f>'Evaluator 4'!I6</f>
        <v>72.701439809644057</v>
      </c>
      <c r="F6" s="97">
        <f>'Evaluator 5'!I6</f>
        <v>73.351439809644063</v>
      </c>
      <c r="G6" s="97">
        <f>'Evaluator 6'!I6</f>
        <v>84.751439809644054</v>
      </c>
      <c r="H6" s="97">
        <f>'Evaluator 7'!I6</f>
        <v>74.951439809644057</v>
      </c>
      <c r="I6" s="98">
        <f t="shared" ref="I6" si="0">AVERAGE(B6:H6)</f>
        <v>72.515725523929774</v>
      </c>
      <c r="J6" s="99">
        <f t="shared" ref="J6:J11" si="1">RANK(I6,$I$5:$I$11,0)</f>
        <v>4</v>
      </c>
    </row>
    <row r="7" spans="1:10" ht="15" x14ac:dyDescent="0.2">
      <c r="A7" s="27" t="str">
        <f>Responses!A7</f>
        <v>Aqua One LLC</v>
      </c>
      <c r="B7" s="28">
        <f>'Evaluator 1'!I7</f>
        <v>51.369336667799736</v>
      </c>
      <c r="C7" s="29">
        <f>'Evaluator 2'!I7</f>
        <v>54.369336667799736</v>
      </c>
      <c r="D7" s="29">
        <f>'Evaluator 3'!I7</f>
        <v>41.369336667799736</v>
      </c>
      <c r="E7" s="29">
        <f>'Evaluator 4'!I7</f>
        <v>53.369336667799736</v>
      </c>
      <c r="F7" s="29">
        <f>'Evaluator 5'!I7</f>
        <v>53.369336667799736</v>
      </c>
      <c r="G7" s="29">
        <f>'Evaluator 6'!I7</f>
        <v>74.269336667799735</v>
      </c>
      <c r="H7" s="29">
        <f>'Evaluator 7'!I7</f>
        <v>50.369336667799736</v>
      </c>
      <c r="I7" s="98">
        <f t="shared" ref="I7:I11" si="2">AVERAGE(B7:H7)</f>
        <v>54.069336667799739</v>
      </c>
      <c r="J7" s="99">
        <f t="shared" si="1"/>
        <v>7</v>
      </c>
    </row>
    <row r="8" spans="1:10" s="50" customFormat="1" ht="15" x14ac:dyDescent="0.2">
      <c r="A8" s="102" t="str">
        <f>Responses!A8</f>
        <v>Blackmon Mooring of Texas</v>
      </c>
      <c r="B8" s="103">
        <f>'Evaluator 1'!I8</f>
        <v>61</v>
      </c>
      <c r="C8" s="104">
        <f>'Evaluator 2'!I8</f>
        <v>84</v>
      </c>
      <c r="D8" s="104">
        <f>'Evaluator 3'!I8</f>
        <v>74.5</v>
      </c>
      <c r="E8" s="104">
        <f>'Evaluator 4'!I8</f>
        <v>80</v>
      </c>
      <c r="F8" s="104">
        <f>'Evaluator 5'!I8</f>
        <v>80</v>
      </c>
      <c r="G8" s="104">
        <f>'Evaluator 6'!I8</f>
        <v>79.899999999999991</v>
      </c>
      <c r="H8" s="104">
        <f>'Evaluator 7'!I8</f>
        <v>68</v>
      </c>
      <c r="I8" s="105">
        <f t="shared" si="2"/>
        <v>75.342857142857142</v>
      </c>
      <c r="J8" s="106">
        <f t="shared" si="1"/>
        <v>2</v>
      </c>
    </row>
    <row r="9" spans="1:10" s="35" customFormat="1" ht="15" x14ac:dyDescent="0.2">
      <c r="A9" s="27" t="str">
        <f>Responses!A9</f>
        <v>Corporate Care</v>
      </c>
      <c r="B9" s="28">
        <f>'Evaluator 1'!I9</f>
        <v>63.874326227358807</v>
      </c>
      <c r="C9" s="29">
        <f>'Evaluator 2'!I9</f>
        <v>79.874326227358807</v>
      </c>
      <c r="D9" s="29">
        <f>'Evaluator 3'!I9</f>
        <v>59.374326227358807</v>
      </c>
      <c r="E9" s="29">
        <f>'Evaluator 4'!I9</f>
        <v>57.874326227358807</v>
      </c>
      <c r="F9" s="29">
        <f>'Evaluator 5'!I9</f>
        <v>65.07432622735881</v>
      </c>
      <c r="G9" s="29">
        <f>'Evaluator 6'!I9</f>
        <v>77.674326227358804</v>
      </c>
      <c r="H9" s="29">
        <f>'Evaluator 7'!I9</f>
        <v>65.874326227358807</v>
      </c>
      <c r="I9" s="98">
        <f t="shared" si="2"/>
        <v>67.08861194164453</v>
      </c>
      <c r="J9" s="99">
        <f t="shared" si="1"/>
        <v>6</v>
      </c>
    </row>
    <row r="10" spans="1:10" s="50" customFormat="1" ht="15" x14ac:dyDescent="0.2">
      <c r="A10" s="102" t="str">
        <f>Responses!A10</f>
        <v>Cotton Commercial USA</v>
      </c>
      <c r="B10" s="103">
        <f>'Evaluator 1'!I10</f>
        <v>66.021546156460943</v>
      </c>
      <c r="C10" s="104">
        <f>'Evaluator 2'!I10</f>
        <v>88.621546156460937</v>
      </c>
      <c r="D10" s="104">
        <f>'Evaluator 3'!I10</f>
        <v>87.621546156460937</v>
      </c>
      <c r="E10" s="104">
        <f>'Evaluator 4'!I10</f>
        <v>68.621546156460937</v>
      </c>
      <c r="F10" s="104">
        <f>'Evaluator 5'!I10</f>
        <v>70.621546156460937</v>
      </c>
      <c r="G10" s="104">
        <f>'Evaluator 6'!I10</f>
        <v>67.82154615646094</v>
      </c>
      <c r="H10" s="104">
        <f>'Evaluator 7'!I10</f>
        <v>66.621546156460937</v>
      </c>
      <c r="I10" s="105">
        <f t="shared" si="2"/>
        <v>73.707260442175212</v>
      </c>
      <c r="J10" s="106">
        <f t="shared" si="1"/>
        <v>3</v>
      </c>
    </row>
    <row r="11" spans="1:10" s="45" customFormat="1" ht="15" x14ac:dyDescent="0.2">
      <c r="A11" s="27" t="str">
        <f>Responses!A11</f>
        <v>Mooring USA</v>
      </c>
      <c r="B11" s="96">
        <f>'Evaluator 1'!I11</f>
        <v>59.487034429174962</v>
      </c>
      <c r="C11" s="97">
        <f>'Evaluator 2'!I11</f>
        <v>78.987034429174969</v>
      </c>
      <c r="D11" s="97">
        <f>'Evaluator 3'!I11</f>
        <v>81.487034429174969</v>
      </c>
      <c r="E11" s="97">
        <f>'Evaluator 4'!I11</f>
        <v>63.987034429174962</v>
      </c>
      <c r="F11" s="97">
        <f>'Evaluator 5'!I11</f>
        <v>65.787034429174966</v>
      </c>
      <c r="G11" s="97">
        <f>'Evaluator 6'!I11</f>
        <v>71.987034429174969</v>
      </c>
      <c r="H11" s="97">
        <f>'Evaluator 7'!I11</f>
        <v>79.987034429174969</v>
      </c>
      <c r="I11" s="98">
        <f t="shared" si="2"/>
        <v>71.672748714889252</v>
      </c>
      <c r="J11" s="99">
        <f t="shared" si="1"/>
        <v>5</v>
      </c>
    </row>
    <row r="12" spans="1:10" x14ac:dyDescent="0.2">
      <c r="F12" s="35"/>
      <c r="G12" s="35"/>
      <c r="H12" s="35"/>
      <c r="I12" s="35"/>
    </row>
    <row r="15" spans="1:10" ht="15" x14ac:dyDescent="0.2">
      <c r="A15" s="36"/>
    </row>
    <row r="16" spans="1:10" ht="15" x14ac:dyDescent="0.2">
      <c r="A16" s="42" t="s">
        <v>143</v>
      </c>
    </row>
    <row r="18" spans="1:1" ht="15" x14ac:dyDescent="0.2">
      <c r="A18" s="42" t="s">
        <v>144</v>
      </c>
    </row>
  </sheetData>
  <mergeCells count="2">
    <mergeCell ref="A1:J1"/>
    <mergeCell ref="A2: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B4" sqref="B4"/>
    </sheetView>
  </sheetViews>
  <sheetFormatPr defaultRowHeight="12.75" x14ac:dyDescent="0.2"/>
  <cols>
    <col min="1" max="1" width="30.85546875" customWidth="1"/>
    <col min="2" max="2" width="8" style="51" customWidth="1"/>
    <col min="3" max="3" width="8.28515625" customWidth="1"/>
    <col min="4" max="5" width="5.140625" customWidth="1"/>
    <col min="6" max="6" width="4.85546875" customWidth="1"/>
    <col min="7" max="7" width="5.5703125" style="51" customWidth="1"/>
    <col min="8" max="8" width="12.42578125" customWidth="1"/>
  </cols>
  <sheetData>
    <row r="1" spans="1:10" ht="15.75" x14ac:dyDescent="0.25">
      <c r="A1" s="127" t="s">
        <v>0</v>
      </c>
      <c r="B1" s="128"/>
      <c r="C1" s="128"/>
      <c r="D1" s="128"/>
      <c r="E1" s="128"/>
      <c r="F1" s="128"/>
      <c r="G1" s="128"/>
      <c r="H1" s="128"/>
      <c r="I1" s="19"/>
      <c r="J1" s="19"/>
    </row>
    <row r="2" spans="1:10" ht="12.75" customHeight="1" x14ac:dyDescent="0.2">
      <c r="A2" s="129" t="str">
        <f>Responses!A2</f>
        <v>RFP730-18038 Disaster Restoration and Emergency Recovery</v>
      </c>
      <c r="B2" s="129"/>
      <c r="C2" s="129"/>
      <c r="D2" s="129"/>
      <c r="E2" s="129"/>
      <c r="F2" s="129"/>
      <c r="G2" s="129"/>
      <c r="H2" s="129"/>
      <c r="I2" s="129"/>
      <c r="J2" s="19"/>
    </row>
    <row r="3" spans="1:10" ht="15.75" thickBot="1" x14ac:dyDescent="0.25">
      <c r="A3" s="19"/>
      <c r="C3" s="19"/>
      <c r="D3" s="19"/>
      <c r="E3" s="19"/>
      <c r="F3" s="19"/>
      <c r="H3" s="20"/>
      <c r="I3" s="19"/>
      <c r="J3" s="19"/>
    </row>
    <row r="4" spans="1:10" ht="75" thickTop="1" thickBot="1" x14ac:dyDescent="0.25">
      <c r="A4" s="21" t="s">
        <v>4</v>
      </c>
      <c r="B4" s="52" t="s">
        <v>5</v>
      </c>
      <c r="C4" s="22" t="s">
        <v>6</v>
      </c>
      <c r="D4" s="22" t="s">
        <v>7</v>
      </c>
      <c r="E4" s="22" t="s">
        <v>8</v>
      </c>
      <c r="F4" s="22" t="s">
        <v>9</v>
      </c>
      <c r="G4" s="52" t="s">
        <v>17</v>
      </c>
      <c r="H4" s="43" t="s">
        <v>16</v>
      </c>
      <c r="I4" s="43" t="s">
        <v>10</v>
      </c>
      <c r="J4" s="23"/>
    </row>
    <row r="5" spans="1:10" ht="16.5" thickTop="1" x14ac:dyDescent="0.2">
      <c r="A5" s="40" t="str">
        <f>Responses!A5</f>
        <v>A Status Construction</v>
      </c>
      <c r="B5" s="53">
        <v>27.440428786480844</v>
      </c>
      <c r="C5" s="46">
        <v>12</v>
      </c>
      <c r="D5" s="46">
        <v>9</v>
      </c>
      <c r="E5" s="46">
        <v>9</v>
      </c>
      <c r="F5" s="46">
        <v>6</v>
      </c>
      <c r="G5" s="56">
        <v>8</v>
      </c>
      <c r="H5" s="24">
        <f>SUM(C5:F5)</f>
        <v>36</v>
      </c>
      <c r="I5" s="18">
        <f>SUM(B5:G5)</f>
        <v>71.440428786480851</v>
      </c>
      <c r="J5" s="23"/>
    </row>
    <row r="6" spans="1:10" ht="15" x14ac:dyDescent="0.2">
      <c r="A6" s="40" t="str">
        <f>Responses!A6</f>
        <v>American Technologies, Inc</v>
      </c>
      <c r="B6" s="54">
        <v>24.951439809644054</v>
      </c>
      <c r="C6" s="46">
        <v>10</v>
      </c>
      <c r="D6" s="46">
        <v>9</v>
      </c>
      <c r="E6" s="46">
        <v>7.5</v>
      </c>
      <c r="F6" s="46">
        <v>5.5</v>
      </c>
      <c r="G6" s="56">
        <v>10</v>
      </c>
      <c r="H6" s="116">
        <f t="shared" ref="H6:H11" si="0">SUM(C6:F6)</f>
        <v>32</v>
      </c>
      <c r="I6" s="18">
        <f>SUM(B6:G6)</f>
        <v>66.951439809644057</v>
      </c>
      <c r="J6" s="19"/>
    </row>
    <row r="7" spans="1:10" ht="15" x14ac:dyDescent="0.2">
      <c r="A7" s="40" t="str">
        <f>Responses!A7</f>
        <v>Aqua One LLC</v>
      </c>
      <c r="B7" s="54">
        <v>21.369336667799736</v>
      </c>
      <c r="C7" s="46">
        <v>8</v>
      </c>
      <c r="D7" s="46">
        <v>7.5</v>
      </c>
      <c r="E7" s="46">
        <v>7.5</v>
      </c>
      <c r="F7" s="46">
        <v>5</v>
      </c>
      <c r="G7" s="56">
        <v>2</v>
      </c>
      <c r="H7" s="116">
        <f t="shared" si="0"/>
        <v>28</v>
      </c>
      <c r="I7" s="18">
        <f t="shared" ref="I7:I11" si="1">SUM(B7:G7)</f>
        <v>51.369336667799736</v>
      </c>
      <c r="J7" s="30"/>
    </row>
    <row r="8" spans="1:10" ht="15" x14ac:dyDescent="0.2">
      <c r="A8" s="40" t="str">
        <f>Responses!A8</f>
        <v>Blackmon Mooring of Texas</v>
      </c>
      <c r="B8" s="90">
        <v>30</v>
      </c>
      <c r="C8" s="46">
        <v>10</v>
      </c>
      <c r="D8" s="46">
        <v>7.5</v>
      </c>
      <c r="E8" s="46">
        <v>7.5</v>
      </c>
      <c r="F8" s="46">
        <v>4</v>
      </c>
      <c r="G8" s="56">
        <v>2</v>
      </c>
      <c r="H8" s="116">
        <f t="shared" si="0"/>
        <v>29</v>
      </c>
      <c r="I8" s="18">
        <f t="shared" si="1"/>
        <v>61</v>
      </c>
      <c r="J8" s="30"/>
    </row>
    <row r="9" spans="1:10" ht="15" x14ac:dyDescent="0.2">
      <c r="A9" s="40" t="str">
        <f>Responses!A9</f>
        <v>Corporate Care</v>
      </c>
      <c r="B9" s="54">
        <v>25.874326227358811</v>
      </c>
      <c r="C9" s="46">
        <v>12</v>
      </c>
      <c r="D9" s="46">
        <v>9</v>
      </c>
      <c r="E9" s="46">
        <v>9</v>
      </c>
      <c r="F9" s="46">
        <v>6</v>
      </c>
      <c r="G9" s="56">
        <v>2</v>
      </c>
      <c r="H9" s="116">
        <f t="shared" si="0"/>
        <v>36</v>
      </c>
      <c r="I9" s="18">
        <f t="shared" si="1"/>
        <v>63.874326227358807</v>
      </c>
      <c r="J9" s="30"/>
    </row>
    <row r="10" spans="1:10" s="45" customFormat="1" ht="15" x14ac:dyDescent="0.2">
      <c r="A10" s="40" t="str">
        <f>Responses!A10</f>
        <v>Cotton Commercial USA</v>
      </c>
      <c r="B10" s="111">
        <v>21.621546156460933</v>
      </c>
      <c r="C10" s="110">
        <v>14</v>
      </c>
      <c r="D10" s="110">
        <v>9</v>
      </c>
      <c r="E10" s="110">
        <v>9</v>
      </c>
      <c r="F10" s="110">
        <v>5.4</v>
      </c>
      <c r="G10" s="109">
        <v>7</v>
      </c>
      <c r="H10" s="108">
        <f t="shared" si="0"/>
        <v>37.4</v>
      </c>
      <c r="I10" s="107">
        <f t="shared" si="1"/>
        <v>66.021546156460943</v>
      </c>
    </row>
    <row r="11" spans="1:10" ht="15" x14ac:dyDescent="0.2">
      <c r="A11" s="40" t="str">
        <f>Responses!A11</f>
        <v>Mooring USA</v>
      </c>
      <c r="B11" s="54">
        <v>23.987034429174962</v>
      </c>
      <c r="C11" s="46">
        <v>12</v>
      </c>
      <c r="D11" s="46">
        <v>9</v>
      </c>
      <c r="E11" s="46">
        <v>7.5</v>
      </c>
      <c r="F11" s="46">
        <v>6</v>
      </c>
      <c r="G11" s="56">
        <v>1</v>
      </c>
      <c r="H11" s="116">
        <f t="shared" si="0"/>
        <v>34.5</v>
      </c>
      <c r="I11" s="18">
        <f t="shared" si="1"/>
        <v>59.487034429174962</v>
      </c>
    </row>
  </sheetData>
  <mergeCells count="2">
    <mergeCell ref="A1:H1"/>
    <mergeCell ref="A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B5" sqref="B5:B11"/>
    </sheetView>
  </sheetViews>
  <sheetFormatPr defaultRowHeight="12.75" x14ac:dyDescent="0.2"/>
  <cols>
    <col min="1" max="1" width="30.42578125" customWidth="1"/>
    <col min="2" max="2" width="7" style="51" bestFit="1" customWidth="1"/>
    <col min="3" max="3" width="4.140625" bestFit="1" customWidth="1"/>
    <col min="4" max="4" width="6.42578125" bestFit="1" customWidth="1"/>
    <col min="5" max="6" width="4.140625" bestFit="1" customWidth="1"/>
    <col min="7" max="7" width="6.7109375" style="51" bestFit="1" customWidth="1"/>
  </cols>
  <sheetData>
    <row r="1" spans="1:9" ht="15.75" x14ac:dyDescent="0.25">
      <c r="A1" s="127" t="s">
        <v>0</v>
      </c>
      <c r="B1" s="128"/>
      <c r="C1" s="128"/>
      <c r="D1" s="128"/>
      <c r="E1" s="128"/>
      <c r="F1" s="128"/>
      <c r="G1" s="128"/>
    </row>
    <row r="2" spans="1:9" ht="12.75" customHeight="1" x14ac:dyDescent="0.2">
      <c r="A2" s="129" t="str">
        <f>Responses!A2</f>
        <v>RFP730-18038 Disaster Restoration and Emergency Recovery</v>
      </c>
      <c r="B2" s="129"/>
      <c r="C2" s="129"/>
      <c r="D2" s="129"/>
      <c r="E2" s="129"/>
      <c r="F2" s="129"/>
      <c r="G2" s="129"/>
      <c r="H2" s="129"/>
    </row>
    <row r="3" spans="1:9" ht="15.75" thickBot="1" x14ac:dyDescent="0.25">
      <c r="A3" s="30"/>
      <c r="C3" s="30"/>
      <c r="D3" s="30"/>
      <c r="E3" s="30"/>
      <c r="F3" s="30"/>
      <c r="G3" s="55"/>
    </row>
    <row r="4" spans="1:9" ht="75" thickTop="1" thickBot="1" x14ac:dyDescent="0.25">
      <c r="A4" s="37" t="s">
        <v>4</v>
      </c>
      <c r="B4" s="52" t="s">
        <v>5</v>
      </c>
      <c r="C4" s="38" t="s">
        <v>6</v>
      </c>
      <c r="D4" s="38" t="s">
        <v>7</v>
      </c>
      <c r="E4" s="38" t="s">
        <v>8</v>
      </c>
      <c r="F4" s="38" t="s">
        <v>9</v>
      </c>
      <c r="G4" s="52" t="s">
        <v>17</v>
      </c>
      <c r="H4" s="43" t="s">
        <v>16</v>
      </c>
      <c r="I4" s="43" t="s">
        <v>10</v>
      </c>
    </row>
    <row r="5" spans="1:9" ht="15.75" thickTop="1" x14ac:dyDescent="0.2">
      <c r="A5" s="40" t="str">
        <f>Responses!A5</f>
        <v>A Status Construction</v>
      </c>
      <c r="B5" s="53">
        <v>27.440428786480844</v>
      </c>
      <c r="C5" s="46">
        <v>10</v>
      </c>
      <c r="D5" s="46">
        <v>6</v>
      </c>
      <c r="E5" s="46">
        <v>6</v>
      </c>
      <c r="F5" s="46">
        <v>4</v>
      </c>
      <c r="G5" s="56">
        <v>8</v>
      </c>
      <c r="H5" s="39">
        <f>SUM(C5:F5)</f>
        <v>26</v>
      </c>
      <c r="I5" s="18">
        <f>SUM(B5:G5)</f>
        <v>61.440428786480844</v>
      </c>
    </row>
    <row r="6" spans="1:9" ht="15" x14ac:dyDescent="0.2">
      <c r="A6" s="40" t="str">
        <f>Responses!A6</f>
        <v>American Technologies, Inc</v>
      </c>
      <c r="B6" s="54">
        <v>24.951439809644054</v>
      </c>
      <c r="C6" s="46">
        <v>10</v>
      </c>
      <c r="D6" s="46">
        <v>9</v>
      </c>
      <c r="E6" s="46">
        <v>9</v>
      </c>
      <c r="F6" s="46">
        <v>5</v>
      </c>
      <c r="G6" s="56">
        <v>10</v>
      </c>
      <c r="H6" s="116">
        <f t="shared" ref="H6:H11" si="0">SUM(C6:F6)</f>
        <v>33</v>
      </c>
      <c r="I6" s="18">
        <f>SUM(B6:G6)</f>
        <v>67.951439809644057</v>
      </c>
    </row>
    <row r="7" spans="1:9" ht="15" x14ac:dyDescent="0.2">
      <c r="A7" s="40" t="str">
        <f>Responses!A7</f>
        <v>Aqua One LLC</v>
      </c>
      <c r="B7" s="54">
        <v>21.369336667799736</v>
      </c>
      <c r="C7" s="46">
        <v>8</v>
      </c>
      <c r="D7" s="46">
        <v>9</v>
      </c>
      <c r="E7" s="46">
        <v>9</v>
      </c>
      <c r="F7" s="46">
        <v>5</v>
      </c>
      <c r="G7" s="56">
        <v>2</v>
      </c>
      <c r="H7" s="116">
        <f t="shared" si="0"/>
        <v>31</v>
      </c>
      <c r="I7" s="18">
        <f t="shared" ref="I7:I11" si="1">SUM(B7:G7)</f>
        <v>54.369336667799736</v>
      </c>
    </row>
    <row r="8" spans="1:9" ht="15" x14ac:dyDescent="0.2">
      <c r="A8" s="40" t="str">
        <f>Responses!A8</f>
        <v>Blackmon Mooring of Texas</v>
      </c>
      <c r="B8" s="54">
        <v>30</v>
      </c>
      <c r="C8" s="46">
        <v>20</v>
      </c>
      <c r="D8" s="46">
        <v>15</v>
      </c>
      <c r="E8" s="46">
        <v>12</v>
      </c>
      <c r="F8" s="46">
        <v>5</v>
      </c>
      <c r="G8" s="56">
        <v>2</v>
      </c>
      <c r="H8" s="116">
        <f t="shared" si="0"/>
        <v>52</v>
      </c>
      <c r="I8" s="18">
        <f t="shared" si="1"/>
        <v>84</v>
      </c>
    </row>
    <row r="9" spans="1:9" ht="15" x14ac:dyDescent="0.2">
      <c r="A9" s="40" t="str">
        <f>Responses!A9</f>
        <v>Corporate Care</v>
      </c>
      <c r="B9" s="54">
        <v>25.874326227358811</v>
      </c>
      <c r="C9" s="46">
        <v>18</v>
      </c>
      <c r="D9" s="46">
        <v>9</v>
      </c>
      <c r="E9" s="46">
        <v>15</v>
      </c>
      <c r="F9" s="46">
        <v>10</v>
      </c>
      <c r="G9" s="56">
        <v>2</v>
      </c>
      <c r="H9" s="116">
        <f t="shared" si="0"/>
        <v>52</v>
      </c>
      <c r="I9" s="18">
        <f t="shared" si="1"/>
        <v>79.874326227358807</v>
      </c>
    </row>
    <row r="10" spans="1:9" ht="15" x14ac:dyDescent="0.2">
      <c r="A10" s="40" t="str">
        <f>Responses!A10</f>
        <v>Cotton Commercial USA</v>
      </c>
      <c r="B10" s="54">
        <v>21.621546156460933</v>
      </c>
      <c r="C10" s="46">
        <v>20</v>
      </c>
      <c r="D10" s="46">
        <v>15</v>
      </c>
      <c r="E10" s="46">
        <v>15</v>
      </c>
      <c r="F10" s="46">
        <v>10</v>
      </c>
      <c r="G10" s="56">
        <v>7</v>
      </c>
      <c r="H10" s="116">
        <f t="shared" si="0"/>
        <v>60</v>
      </c>
      <c r="I10" s="18">
        <f t="shared" si="1"/>
        <v>88.621546156460937</v>
      </c>
    </row>
    <row r="11" spans="1:9" ht="15" x14ac:dyDescent="0.2">
      <c r="A11" s="40" t="str">
        <f>Responses!A11</f>
        <v>Mooring USA</v>
      </c>
      <c r="B11" s="54">
        <v>23.987034429174962</v>
      </c>
      <c r="C11" s="46">
        <v>14</v>
      </c>
      <c r="D11" s="46">
        <v>15</v>
      </c>
      <c r="E11" s="46">
        <v>15</v>
      </c>
      <c r="F11" s="46">
        <v>10</v>
      </c>
      <c r="G11" s="56">
        <v>1</v>
      </c>
      <c r="H11" s="116">
        <f t="shared" si="0"/>
        <v>54</v>
      </c>
      <c r="I11" s="18">
        <f t="shared" si="1"/>
        <v>78.987034429174969</v>
      </c>
    </row>
  </sheetData>
  <mergeCells count="2">
    <mergeCell ref="A1:G1"/>
    <mergeCell ref="A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B5" sqref="B5:B11"/>
    </sheetView>
  </sheetViews>
  <sheetFormatPr defaultRowHeight="12.75" x14ac:dyDescent="0.2"/>
  <cols>
    <col min="1" max="1" width="30.140625" customWidth="1"/>
    <col min="2" max="2" width="7" style="51" bestFit="1" customWidth="1"/>
    <col min="3" max="6" width="4.140625" bestFit="1" customWidth="1"/>
    <col min="7" max="7" width="6.7109375" style="51" bestFit="1" customWidth="1"/>
  </cols>
  <sheetData>
    <row r="1" spans="1:9" ht="15.75" x14ac:dyDescent="0.25">
      <c r="A1" s="127" t="s">
        <v>0</v>
      </c>
      <c r="B1" s="128"/>
      <c r="C1" s="128"/>
      <c r="D1" s="128"/>
      <c r="E1" s="128"/>
      <c r="F1" s="128"/>
      <c r="G1" s="128"/>
    </row>
    <row r="2" spans="1:9" ht="12.75" customHeight="1" x14ac:dyDescent="0.2">
      <c r="A2" s="129" t="str">
        <f>Responses!A2</f>
        <v>RFP730-18038 Disaster Restoration and Emergency Recovery</v>
      </c>
      <c r="B2" s="129"/>
      <c r="C2" s="129"/>
      <c r="D2" s="129"/>
      <c r="E2" s="129"/>
      <c r="F2" s="129"/>
      <c r="G2" s="129"/>
      <c r="H2" s="129"/>
    </row>
    <row r="3" spans="1:9" ht="15.75" thickBot="1" x14ac:dyDescent="0.25">
      <c r="A3" s="31"/>
      <c r="C3" s="31"/>
      <c r="D3" s="31"/>
      <c r="E3" s="31"/>
      <c r="F3" s="31"/>
      <c r="G3" s="55"/>
    </row>
    <row r="4" spans="1:9" ht="75" thickTop="1" thickBot="1" x14ac:dyDescent="0.25">
      <c r="A4" s="37" t="s">
        <v>4</v>
      </c>
      <c r="B4" s="52" t="s">
        <v>5</v>
      </c>
      <c r="C4" s="38" t="s">
        <v>6</v>
      </c>
      <c r="D4" s="38" t="s">
        <v>7</v>
      </c>
      <c r="E4" s="38" t="s">
        <v>8</v>
      </c>
      <c r="F4" s="38" t="s">
        <v>9</v>
      </c>
      <c r="G4" s="52" t="s">
        <v>17</v>
      </c>
      <c r="H4" s="43" t="s">
        <v>16</v>
      </c>
      <c r="I4" s="43" t="s">
        <v>10</v>
      </c>
    </row>
    <row r="5" spans="1:9" ht="15.75" thickTop="1" x14ac:dyDescent="0.2">
      <c r="A5" s="40" t="str">
        <f>Responses!A5</f>
        <v>A Status Construction</v>
      </c>
      <c r="B5" s="53">
        <v>27.440428786480844</v>
      </c>
      <c r="C5" s="46">
        <v>16</v>
      </c>
      <c r="D5" s="46">
        <v>12</v>
      </c>
      <c r="E5" s="46">
        <v>12</v>
      </c>
      <c r="F5" s="46">
        <v>8</v>
      </c>
      <c r="G5" s="56">
        <v>8</v>
      </c>
      <c r="H5" s="39">
        <f>SUM(C5:F5)</f>
        <v>48</v>
      </c>
      <c r="I5" s="18">
        <f>SUM(B5:G5)</f>
        <v>83.440428786480851</v>
      </c>
    </row>
    <row r="6" spans="1:9" ht="15" x14ac:dyDescent="0.2">
      <c r="A6" s="40" t="str">
        <f>Responses!A6</f>
        <v>American Technologies, Inc</v>
      </c>
      <c r="B6" s="54">
        <v>24.951439809644054</v>
      </c>
      <c r="C6" s="46">
        <v>4</v>
      </c>
      <c r="D6" s="46">
        <v>9</v>
      </c>
      <c r="E6" s="46">
        <v>12</v>
      </c>
      <c r="F6" s="46">
        <v>7</v>
      </c>
      <c r="G6" s="56">
        <v>10</v>
      </c>
      <c r="H6" s="116">
        <f t="shared" ref="H6:H11" si="0">SUM(C6:F6)</f>
        <v>32</v>
      </c>
      <c r="I6" s="18">
        <f>SUM(B6:G6)</f>
        <v>66.951439809644057</v>
      </c>
    </row>
    <row r="7" spans="1:9" ht="15" x14ac:dyDescent="0.2">
      <c r="A7" s="40" t="str">
        <f>Responses!A7</f>
        <v>Aqua One LLC</v>
      </c>
      <c r="B7" s="54">
        <v>21.369336667799736</v>
      </c>
      <c r="C7" s="46">
        <v>4</v>
      </c>
      <c r="D7" s="46">
        <v>6</v>
      </c>
      <c r="E7" s="46">
        <v>6</v>
      </c>
      <c r="F7" s="46">
        <v>2</v>
      </c>
      <c r="G7" s="56">
        <v>2</v>
      </c>
      <c r="H7" s="116">
        <f t="shared" si="0"/>
        <v>18</v>
      </c>
      <c r="I7" s="18">
        <f t="shared" ref="I7:I11" si="1">SUM(B7:G7)</f>
        <v>41.369336667799736</v>
      </c>
    </row>
    <row r="8" spans="1:9" ht="15" x14ac:dyDescent="0.2">
      <c r="A8" s="40" t="str">
        <f>Responses!A8</f>
        <v>Blackmon Mooring of Texas</v>
      </c>
      <c r="B8" s="54">
        <v>30</v>
      </c>
      <c r="C8" s="46">
        <v>14</v>
      </c>
      <c r="D8" s="46">
        <v>10.5</v>
      </c>
      <c r="E8" s="46">
        <v>12</v>
      </c>
      <c r="F8" s="46">
        <v>6</v>
      </c>
      <c r="G8" s="56">
        <v>2</v>
      </c>
      <c r="H8" s="116">
        <f t="shared" si="0"/>
        <v>42.5</v>
      </c>
      <c r="I8" s="18">
        <f t="shared" si="1"/>
        <v>74.5</v>
      </c>
    </row>
    <row r="9" spans="1:9" ht="15" x14ac:dyDescent="0.2">
      <c r="A9" s="40" t="str">
        <f>Responses!A9</f>
        <v>Corporate Care</v>
      </c>
      <c r="B9" s="54">
        <v>25.874326227358811</v>
      </c>
      <c r="C9" s="46">
        <v>6</v>
      </c>
      <c r="D9" s="46">
        <v>9</v>
      </c>
      <c r="E9" s="46">
        <v>10.5</v>
      </c>
      <c r="F9" s="46">
        <v>6</v>
      </c>
      <c r="G9" s="56">
        <v>2</v>
      </c>
      <c r="H9" s="116">
        <f t="shared" si="0"/>
        <v>31.5</v>
      </c>
      <c r="I9" s="18">
        <f t="shared" si="1"/>
        <v>59.374326227358807</v>
      </c>
    </row>
    <row r="10" spans="1:9" ht="15" x14ac:dyDescent="0.2">
      <c r="A10" s="40" t="str">
        <f>Responses!A10</f>
        <v>Cotton Commercial USA</v>
      </c>
      <c r="B10" s="54">
        <v>21.621546156460933</v>
      </c>
      <c r="C10" s="46">
        <v>20</v>
      </c>
      <c r="D10" s="46">
        <v>15</v>
      </c>
      <c r="E10" s="46">
        <v>15</v>
      </c>
      <c r="F10" s="46">
        <v>9</v>
      </c>
      <c r="G10" s="56">
        <v>7</v>
      </c>
      <c r="H10" s="116">
        <f t="shared" si="0"/>
        <v>59</v>
      </c>
      <c r="I10" s="18">
        <f t="shared" si="1"/>
        <v>87.621546156460937</v>
      </c>
    </row>
    <row r="11" spans="1:9" ht="15" x14ac:dyDescent="0.2">
      <c r="A11" s="40" t="str">
        <f>Responses!A11</f>
        <v>Mooring USA</v>
      </c>
      <c r="B11" s="54">
        <v>23.987034429174962</v>
      </c>
      <c r="C11" s="46">
        <v>18</v>
      </c>
      <c r="D11" s="46">
        <v>13.5</v>
      </c>
      <c r="E11" s="46">
        <v>15</v>
      </c>
      <c r="F11" s="46">
        <v>10</v>
      </c>
      <c r="G11" s="56">
        <v>1</v>
      </c>
      <c r="H11" s="116">
        <f t="shared" si="0"/>
        <v>56.5</v>
      </c>
      <c r="I11" s="18">
        <f t="shared" si="1"/>
        <v>81.487034429174969</v>
      </c>
    </row>
  </sheetData>
  <mergeCells count="2">
    <mergeCell ref="A1:G1"/>
    <mergeCell ref="A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B5" sqref="B5:B11"/>
    </sheetView>
  </sheetViews>
  <sheetFormatPr defaultRowHeight="12.75" x14ac:dyDescent="0.2"/>
  <cols>
    <col min="1" max="1" width="31.42578125" customWidth="1"/>
    <col min="2" max="2" width="7" style="51" bestFit="1" customWidth="1"/>
    <col min="3" max="6" width="6.42578125" bestFit="1" customWidth="1"/>
    <col min="7" max="7" width="6.7109375" style="51" bestFit="1" customWidth="1"/>
  </cols>
  <sheetData>
    <row r="1" spans="1:9" ht="15.75" x14ac:dyDescent="0.25">
      <c r="A1" s="127" t="s">
        <v>0</v>
      </c>
      <c r="B1" s="128"/>
      <c r="C1" s="128"/>
      <c r="D1" s="128"/>
      <c r="E1" s="128"/>
      <c r="F1" s="128"/>
      <c r="G1" s="128"/>
    </row>
    <row r="2" spans="1:9" ht="12.75" customHeight="1" x14ac:dyDescent="0.2">
      <c r="A2" s="129" t="str">
        <f>Responses!A2</f>
        <v>RFP730-18038 Disaster Restoration and Emergency Recovery</v>
      </c>
      <c r="B2" s="129"/>
      <c r="C2" s="129"/>
      <c r="D2" s="129"/>
      <c r="E2" s="129"/>
      <c r="F2" s="129"/>
      <c r="G2" s="129"/>
      <c r="H2" s="129"/>
    </row>
    <row r="3" spans="1:9" ht="15.75" thickBot="1" x14ac:dyDescent="0.25">
      <c r="A3" s="32"/>
      <c r="C3" s="32"/>
      <c r="D3" s="32"/>
      <c r="E3" s="32"/>
      <c r="F3" s="32"/>
      <c r="G3" s="55"/>
    </row>
    <row r="4" spans="1:9" ht="75" thickTop="1" thickBot="1" x14ac:dyDescent="0.25">
      <c r="A4" s="37" t="s">
        <v>4</v>
      </c>
      <c r="B4" s="52" t="s">
        <v>5</v>
      </c>
      <c r="C4" s="38" t="s">
        <v>6</v>
      </c>
      <c r="D4" s="38" t="s">
        <v>7</v>
      </c>
      <c r="E4" s="38" t="s">
        <v>8</v>
      </c>
      <c r="F4" s="38" t="s">
        <v>9</v>
      </c>
      <c r="G4" s="52" t="s">
        <v>17</v>
      </c>
      <c r="H4" s="43" t="s">
        <v>16</v>
      </c>
      <c r="I4" s="43" t="s">
        <v>10</v>
      </c>
    </row>
    <row r="5" spans="1:9" ht="15.75" thickTop="1" x14ac:dyDescent="0.2">
      <c r="A5" s="40" t="str">
        <f>Responses!A5</f>
        <v>A Status Construction</v>
      </c>
      <c r="B5" s="53">
        <v>27.440428786480844</v>
      </c>
      <c r="C5" s="46">
        <v>14</v>
      </c>
      <c r="D5" s="46">
        <v>10.5</v>
      </c>
      <c r="E5" s="46">
        <v>12</v>
      </c>
      <c r="F5" s="46">
        <v>7</v>
      </c>
      <c r="G5" s="56">
        <v>8</v>
      </c>
      <c r="H5" s="39">
        <f>SUM(C5:F5)</f>
        <v>43.5</v>
      </c>
      <c r="I5" s="18">
        <f>SUM(B5:G5)</f>
        <v>78.940428786480851</v>
      </c>
    </row>
    <row r="6" spans="1:9" ht="15" x14ac:dyDescent="0.2">
      <c r="A6" s="40" t="str">
        <f>Responses!A6</f>
        <v>American Technologies, Inc</v>
      </c>
      <c r="B6" s="54">
        <v>24.951439809644054</v>
      </c>
      <c r="C6" s="46">
        <v>13</v>
      </c>
      <c r="D6" s="46">
        <v>9</v>
      </c>
      <c r="E6" s="46">
        <v>9.75</v>
      </c>
      <c r="F6" s="46">
        <v>6</v>
      </c>
      <c r="G6" s="56">
        <v>10</v>
      </c>
      <c r="H6" s="116">
        <f t="shared" ref="H6:H11" si="0">SUM(C6:F6)</f>
        <v>37.75</v>
      </c>
      <c r="I6" s="18">
        <f>SUM(B6:G6)</f>
        <v>72.701439809644057</v>
      </c>
    </row>
    <row r="7" spans="1:9" ht="15" x14ac:dyDescent="0.2">
      <c r="A7" s="40" t="str">
        <f>Responses!A7</f>
        <v>Aqua One LLC</v>
      </c>
      <c r="B7" s="54">
        <v>21.369336667799736</v>
      </c>
      <c r="C7" s="46">
        <v>10</v>
      </c>
      <c r="D7" s="46">
        <v>7.5</v>
      </c>
      <c r="E7" s="46">
        <v>7.5</v>
      </c>
      <c r="F7" s="46">
        <v>5</v>
      </c>
      <c r="G7" s="56">
        <v>2</v>
      </c>
      <c r="H7" s="116">
        <f t="shared" si="0"/>
        <v>30</v>
      </c>
      <c r="I7" s="18">
        <f t="shared" ref="I7:I11" si="1">SUM(B7:G7)</f>
        <v>53.369336667799736</v>
      </c>
    </row>
    <row r="8" spans="1:9" ht="15" x14ac:dyDescent="0.2">
      <c r="A8" s="40" t="str">
        <f>Responses!A8</f>
        <v>Blackmon Mooring of Texas</v>
      </c>
      <c r="B8" s="54">
        <v>30</v>
      </c>
      <c r="C8" s="46">
        <v>16</v>
      </c>
      <c r="D8" s="46">
        <v>12</v>
      </c>
      <c r="E8" s="46">
        <v>12</v>
      </c>
      <c r="F8" s="46">
        <v>8</v>
      </c>
      <c r="G8" s="56">
        <v>2</v>
      </c>
      <c r="H8" s="116">
        <f t="shared" si="0"/>
        <v>48</v>
      </c>
      <c r="I8" s="18">
        <f t="shared" si="1"/>
        <v>80</v>
      </c>
    </row>
    <row r="9" spans="1:9" ht="15" x14ac:dyDescent="0.2">
      <c r="A9" s="40" t="str">
        <f>Responses!A9</f>
        <v>Corporate Care</v>
      </c>
      <c r="B9" s="54">
        <v>25.874326227358811</v>
      </c>
      <c r="C9" s="46">
        <v>10</v>
      </c>
      <c r="D9" s="46">
        <v>7.5</v>
      </c>
      <c r="E9" s="46">
        <v>7.5</v>
      </c>
      <c r="F9" s="46">
        <v>5</v>
      </c>
      <c r="G9" s="56">
        <v>2</v>
      </c>
      <c r="H9" s="116">
        <f t="shared" si="0"/>
        <v>30</v>
      </c>
      <c r="I9" s="18">
        <f t="shared" si="1"/>
        <v>57.874326227358807</v>
      </c>
    </row>
    <row r="10" spans="1:9" ht="15" x14ac:dyDescent="0.2">
      <c r="A10" s="40" t="str">
        <f>Responses!A10</f>
        <v>Cotton Commercial USA</v>
      </c>
      <c r="B10" s="54">
        <v>21.621546156460933</v>
      </c>
      <c r="C10" s="46">
        <v>12</v>
      </c>
      <c r="D10" s="46">
        <v>10.5</v>
      </c>
      <c r="E10" s="46">
        <v>10.5</v>
      </c>
      <c r="F10" s="46">
        <v>7</v>
      </c>
      <c r="G10" s="56">
        <v>7</v>
      </c>
      <c r="H10" s="116">
        <f t="shared" si="0"/>
        <v>40</v>
      </c>
      <c r="I10" s="18">
        <f t="shared" si="1"/>
        <v>68.621546156460937</v>
      </c>
    </row>
    <row r="11" spans="1:9" ht="15" x14ac:dyDescent="0.2">
      <c r="A11" s="40" t="str">
        <f>Responses!A11</f>
        <v>Mooring USA</v>
      </c>
      <c r="B11" s="54">
        <v>23.987034429174962</v>
      </c>
      <c r="C11" s="46">
        <v>14</v>
      </c>
      <c r="D11" s="46">
        <v>9</v>
      </c>
      <c r="E11" s="46">
        <v>9</v>
      </c>
      <c r="F11" s="46">
        <v>7</v>
      </c>
      <c r="G11" s="56">
        <v>1</v>
      </c>
      <c r="H11" s="116">
        <f t="shared" si="0"/>
        <v>39</v>
      </c>
      <c r="I11" s="18">
        <f t="shared" si="1"/>
        <v>63.987034429174962</v>
      </c>
    </row>
  </sheetData>
  <mergeCells count="2">
    <mergeCell ref="A1:G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2" workbookViewId="0">
      <selection activeCell="I38" sqref="I37:I38"/>
    </sheetView>
  </sheetViews>
  <sheetFormatPr defaultRowHeight="12.75" x14ac:dyDescent="0.2"/>
  <cols>
    <col min="1" max="1" width="30.140625" customWidth="1"/>
    <col min="2" max="2" width="7" style="51" bestFit="1" customWidth="1"/>
    <col min="3" max="6" width="6.42578125" bestFit="1" customWidth="1"/>
    <col min="7" max="7" width="6.7109375" style="51" bestFit="1" customWidth="1"/>
  </cols>
  <sheetData>
    <row r="1" spans="1:9" ht="15.75" x14ac:dyDescent="0.25">
      <c r="A1" s="127" t="s">
        <v>0</v>
      </c>
      <c r="B1" s="128"/>
      <c r="C1" s="128"/>
      <c r="D1" s="128"/>
      <c r="E1" s="128"/>
      <c r="F1" s="128"/>
      <c r="G1" s="128"/>
    </row>
    <row r="2" spans="1:9" ht="12.75" customHeight="1" x14ac:dyDescent="0.2">
      <c r="A2" s="129" t="str">
        <f>Responses!A2</f>
        <v>RFP730-18038 Disaster Restoration and Emergency Recovery</v>
      </c>
      <c r="B2" s="129"/>
      <c r="C2" s="129"/>
      <c r="D2" s="129"/>
      <c r="E2" s="129"/>
      <c r="F2" s="129"/>
      <c r="G2" s="129"/>
      <c r="H2" s="129"/>
    </row>
    <row r="3" spans="1:9" ht="15.75" thickBot="1" x14ac:dyDescent="0.25">
      <c r="A3" s="33"/>
      <c r="C3" s="33"/>
      <c r="D3" s="33"/>
      <c r="E3" s="33"/>
      <c r="F3" s="33"/>
      <c r="G3" s="55"/>
    </row>
    <row r="4" spans="1:9" ht="75" thickTop="1" thickBot="1" x14ac:dyDescent="0.25">
      <c r="A4" s="37" t="s">
        <v>4</v>
      </c>
      <c r="B4" s="52" t="s">
        <v>5</v>
      </c>
      <c r="C4" s="38" t="s">
        <v>6</v>
      </c>
      <c r="D4" s="38" t="s">
        <v>7</v>
      </c>
      <c r="E4" s="38" t="s">
        <v>8</v>
      </c>
      <c r="F4" s="38" t="s">
        <v>9</v>
      </c>
      <c r="G4" s="52" t="s">
        <v>17</v>
      </c>
      <c r="H4" s="43" t="s">
        <v>16</v>
      </c>
      <c r="I4" s="43" t="s">
        <v>10</v>
      </c>
    </row>
    <row r="5" spans="1:9" ht="15.75" thickTop="1" x14ac:dyDescent="0.2">
      <c r="A5" s="40" t="str">
        <f>Responses!A5</f>
        <v>A Status Construction</v>
      </c>
      <c r="B5" s="53">
        <v>27.440428786480844</v>
      </c>
      <c r="C5" s="46">
        <v>12</v>
      </c>
      <c r="D5" s="46">
        <v>9</v>
      </c>
      <c r="E5" s="46">
        <v>9</v>
      </c>
      <c r="F5" s="46">
        <v>6</v>
      </c>
      <c r="G5" s="56">
        <v>8</v>
      </c>
      <c r="H5" s="39">
        <f>SUM(C5:F5)</f>
        <v>36</v>
      </c>
      <c r="I5" s="18">
        <f>SUM(B5:G5)</f>
        <v>71.440428786480851</v>
      </c>
    </row>
    <row r="6" spans="1:9" ht="15" x14ac:dyDescent="0.2">
      <c r="A6" s="40" t="str">
        <f>Responses!A6</f>
        <v>American Technologies, Inc</v>
      </c>
      <c r="B6" s="54">
        <v>24.951439809644054</v>
      </c>
      <c r="C6" s="46">
        <v>12.8</v>
      </c>
      <c r="D6" s="46">
        <v>9.6</v>
      </c>
      <c r="E6" s="46">
        <v>9.6</v>
      </c>
      <c r="F6" s="46">
        <v>6.4</v>
      </c>
      <c r="G6" s="56">
        <v>10</v>
      </c>
      <c r="H6" s="116">
        <f t="shared" ref="H6:H11" si="0">SUM(C6:F6)</f>
        <v>38.4</v>
      </c>
      <c r="I6" s="18">
        <f>SUM(B6:G6)</f>
        <v>73.351439809644063</v>
      </c>
    </row>
    <row r="7" spans="1:9" ht="15" x14ac:dyDescent="0.2">
      <c r="A7" s="40" t="str">
        <f>Responses!A7</f>
        <v>Aqua One LLC</v>
      </c>
      <c r="B7" s="54">
        <v>21.369336667799736</v>
      </c>
      <c r="C7" s="46">
        <v>10</v>
      </c>
      <c r="D7" s="46">
        <v>7.5</v>
      </c>
      <c r="E7" s="46">
        <v>7.5</v>
      </c>
      <c r="F7" s="46">
        <v>5</v>
      </c>
      <c r="G7" s="56">
        <v>2</v>
      </c>
      <c r="H7" s="116">
        <f t="shared" si="0"/>
        <v>30</v>
      </c>
      <c r="I7" s="18">
        <f t="shared" ref="I7:I11" si="1">SUM(B7:G7)</f>
        <v>53.369336667799736</v>
      </c>
    </row>
    <row r="8" spans="1:9" ht="15" x14ac:dyDescent="0.2">
      <c r="A8" s="40" t="str">
        <f>Responses!A8</f>
        <v>Blackmon Mooring of Texas</v>
      </c>
      <c r="B8" s="54">
        <v>30</v>
      </c>
      <c r="C8" s="46">
        <v>16</v>
      </c>
      <c r="D8" s="46">
        <v>12</v>
      </c>
      <c r="E8" s="46">
        <v>12</v>
      </c>
      <c r="F8" s="46">
        <v>8</v>
      </c>
      <c r="G8" s="56">
        <v>2</v>
      </c>
      <c r="H8" s="116">
        <f t="shared" si="0"/>
        <v>48</v>
      </c>
      <c r="I8" s="18">
        <f t="shared" si="1"/>
        <v>80</v>
      </c>
    </row>
    <row r="9" spans="1:9" ht="15" x14ac:dyDescent="0.2">
      <c r="A9" s="40" t="str">
        <f>Responses!A9</f>
        <v>Corporate Care</v>
      </c>
      <c r="B9" s="54">
        <v>25.874326227358811</v>
      </c>
      <c r="C9" s="46">
        <v>12.4</v>
      </c>
      <c r="D9" s="46">
        <v>9.3000000000000007</v>
      </c>
      <c r="E9" s="46">
        <v>9.3000000000000007</v>
      </c>
      <c r="F9" s="46">
        <v>6.2</v>
      </c>
      <c r="G9" s="56">
        <v>2</v>
      </c>
      <c r="H9" s="116">
        <f t="shared" si="0"/>
        <v>37.200000000000003</v>
      </c>
      <c r="I9" s="18">
        <f t="shared" si="1"/>
        <v>65.07432622735881</v>
      </c>
    </row>
    <row r="10" spans="1:9" ht="15" x14ac:dyDescent="0.2">
      <c r="A10" s="40" t="str">
        <f>Responses!A10</f>
        <v>Cotton Commercial USA</v>
      </c>
      <c r="B10" s="54">
        <v>21.621546156460933</v>
      </c>
      <c r="C10" s="46">
        <v>14</v>
      </c>
      <c r="D10" s="46">
        <v>10.5</v>
      </c>
      <c r="E10" s="46">
        <v>10.5</v>
      </c>
      <c r="F10" s="46">
        <v>7</v>
      </c>
      <c r="G10" s="56">
        <v>7</v>
      </c>
      <c r="H10" s="116">
        <f t="shared" si="0"/>
        <v>42</v>
      </c>
      <c r="I10" s="18">
        <f t="shared" si="1"/>
        <v>70.621546156460937</v>
      </c>
    </row>
    <row r="11" spans="1:9" ht="15" x14ac:dyDescent="0.2">
      <c r="A11" s="40" t="str">
        <f>Responses!A11</f>
        <v>Mooring USA</v>
      </c>
      <c r="B11" s="54">
        <v>23.987034429174962</v>
      </c>
      <c r="C11" s="46">
        <v>13.6</v>
      </c>
      <c r="D11" s="46">
        <v>10.199999999999999</v>
      </c>
      <c r="E11" s="46">
        <v>10.199999999999999</v>
      </c>
      <c r="F11" s="46">
        <v>6.8</v>
      </c>
      <c r="G11" s="56">
        <v>1</v>
      </c>
      <c r="H11" s="116">
        <f t="shared" si="0"/>
        <v>40.799999999999997</v>
      </c>
      <c r="I11" s="18">
        <f t="shared" si="1"/>
        <v>65.787034429174966</v>
      </c>
    </row>
  </sheetData>
  <mergeCells count="2">
    <mergeCell ref="A1:G1"/>
    <mergeCell ref="A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F8" sqref="F8"/>
    </sheetView>
  </sheetViews>
  <sheetFormatPr defaultRowHeight="12.75" x14ac:dyDescent="0.2"/>
  <cols>
    <col min="1" max="1" width="30.5703125" customWidth="1"/>
    <col min="2" max="2" width="7" style="51" bestFit="1" customWidth="1"/>
    <col min="3" max="4" width="6.28515625" customWidth="1"/>
    <col min="5" max="5" width="6.7109375" customWidth="1"/>
    <col min="6" max="6" width="7.140625" customWidth="1"/>
    <col min="7" max="7" width="6.7109375" style="51" bestFit="1" customWidth="1"/>
  </cols>
  <sheetData>
    <row r="1" spans="1:9" ht="15.75" x14ac:dyDescent="0.25">
      <c r="A1" s="127" t="s">
        <v>0</v>
      </c>
      <c r="B1" s="128"/>
      <c r="C1" s="128"/>
      <c r="D1" s="128"/>
      <c r="E1" s="128"/>
      <c r="F1" s="128"/>
      <c r="G1" s="128"/>
    </row>
    <row r="2" spans="1:9" ht="12.75" customHeight="1" x14ac:dyDescent="0.2">
      <c r="A2" s="129" t="str">
        <f>Responses!A2</f>
        <v>RFP730-18038 Disaster Restoration and Emergency Recovery</v>
      </c>
      <c r="B2" s="129"/>
      <c r="C2" s="129"/>
      <c r="D2" s="129"/>
      <c r="E2" s="129"/>
      <c r="F2" s="129"/>
      <c r="G2" s="129"/>
      <c r="H2" s="129"/>
    </row>
    <row r="3" spans="1:9" ht="15.75" thickBot="1" x14ac:dyDescent="0.25">
      <c r="A3" s="34"/>
      <c r="C3" s="34"/>
      <c r="D3" s="34"/>
      <c r="E3" s="34"/>
      <c r="F3" s="34"/>
      <c r="G3" s="55"/>
    </row>
    <row r="4" spans="1:9" ht="75" thickTop="1" thickBot="1" x14ac:dyDescent="0.25">
      <c r="A4" s="37" t="s">
        <v>4</v>
      </c>
      <c r="B4" s="52" t="s">
        <v>5</v>
      </c>
      <c r="C4" s="38" t="s">
        <v>6</v>
      </c>
      <c r="D4" s="38" t="s">
        <v>7</v>
      </c>
      <c r="E4" s="38" t="s">
        <v>8</v>
      </c>
      <c r="F4" s="38" t="s">
        <v>9</v>
      </c>
      <c r="G4" s="52" t="s">
        <v>17</v>
      </c>
      <c r="H4" s="43" t="s">
        <v>16</v>
      </c>
      <c r="I4" s="43" t="s">
        <v>10</v>
      </c>
    </row>
    <row r="5" spans="1:9" ht="15.75" thickTop="1" x14ac:dyDescent="0.2">
      <c r="A5" s="40" t="str">
        <f>Responses!A5</f>
        <v>A Status Construction</v>
      </c>
      <c r="B5" s="53">
        <v>27.440428786480844</v>
      </c>
      <c r="C5" s="46">
        <v>16.399999999999999</v>
      </c>
      <c r="D5" s="46">
        <v>15</v>
      </c>
      <c r="E5" s="46">
        <v>9</v>
      </c>
      <c r="F5" s="46">
        <v>10</v>
      </c>
      <c r="G5" s="56">
        <v>8</v>
      </c>
      <c r="H5" s="39">
        <f>SUM(C5:F5)</f>
        <v>50.4</v>
      </c>
      <c r="I5" s="18">
        <f>SUM(B5:G5)</f>
        <v>85.840428786480842</v>
      </c>
    </row>
    <row r="6" spans="1:9" ht="15" x14ac:dyDescent="0.2">
      <c r="A6" s="40" t="str">
        <f>Responses!A6</f>
        <v>American Technologies, Inc</v>
      </c>
      <c r="B6" s="54">
        <v>24.951439809644054</v>
      </c>
      <c r="C6" s="46">
        <v>16.399999999999999</v>
      </c>
      <c r="D6" s="46">
        <v>15</v>
      </c>
      <c r="E6" s="46">
        <v>9</v>
      </c>
      <c r="F6" s="46">
        <v>9.4</v>
      </c>
      <c r="G6" s="56">
        <v>10</v>
      </c>
      <c r="H6" s="116">
        <f t="shared" ref="H6:H11" si="0">SUM(C6:F6)</f>
        <v>49.8</v>
      </c>
      <c r="I6" s="18">
        <f>SUM(B6:G6)</f>
        <v>84.751439809644054</v>
      </c>
    </row>
    <row r="7" spans="1:9" ht="15" x14ac:dyDescent="0.2">
      <c r="A7" s="40" t="str">
        <f>Responses!A7</f>
        <v>Aqua One LLC</v>
      </c>
      <c r="B7" s="54">
        <v>21.369336667799736</v>
      </c>
      <c r="C7" s="46">
        <v>16</v>
      </c>
      <c r="D7" s="46">
        <v>11.7</v>
      </c>
      <c r="E7" s="46">
        <v>15</v>
      </c>
      <c r="F7" s="46">
        <v>8.1999999999999993</v>
      </c>
      <c r="G7" s="56">
        <v>2</v>
      </c>
      <c r="H7" s="116">
        <f t="shared" si="0"/>
        <v>50.900000000000006</v>
      </c>
      <c r="I7" s="18">
        <f t="shared" ref="I7:I11" si="1">SUM(B7:G7)</f>
        <v>74.269336667799735</v>
      </c>
    </row>
    <row r="8" spans="1:9" ht="15" x14ac:dyDescent="0.2">
      <c r="A8" s="40" t="str">
        <f>Responses!A8</f>
        <v>Blackmon Mooring of Texas</v>
      </c>
      <c r="B8" s="54">
        <v>30</v>
      </c>
      <c r="C8" s="46">
        <v>16</v>
      </c>
      <c r="D8" s="46">
        <v>9.3000000000000007</v>
      </c>
      <c r="E8" s="46">
        <v>12.6</v>
      </c>
      <c r="F8" s="46">
        <v>10</v>
      </c>
      <c r="G8" s="56">
        <v>2</v>
      </c>
      <c r="H8" s="116">
        <f t="shared" si="0"/>
        <v>47.9</v>
      </c>
      <c r="I8" s="18">
        <f t="shared" si="1"/>
        <v>79.899999999999991</v>
      </c>
    </row>
    <row r="9" spans="1:9" ht="15" x14ac:dyDescent="0.2">
      <c r="A9" s="40" t="str">
        <f>Responses!A9</f>
        <v>Corporate Care</v>
      </c>
      <c r="B9" s="54">
        <v>25.874326227358811</v>
      </c>
      <c r="C9" s="46">
        <v>20</v>
      </c>
      <c r="D9" s="46">
        <v>9</v>
      </c>
      <c r="E9" s="46">
        <v>10.8</v>
      </c>
      <c r="F9" s="46">
        <v>10</v>
      </c>
      <c r="G9" s="56">
        <v>2</v>
      </c>
      <c r="H9" s="116">
        <f t="shared" si="0"/>
        <v>49.8</v>
      </c>
      <c r="I9" s="18">
        <f t="shared" si="1"/>
        <v>77.674326227358804</v>
      </c>
    </row>
    <row r="10" spans="1:9" ht="15" x14ac:dyDescent="0.2">
      <c r="A10" s="40" t="str">
        <f>Responses!A10</f>
        <v>Cotton Commercial USA</v>
      </c>
      <c r="B10" s="54">
        <v>21.621546156460933</v>
      </c>
      <c r="C10" s="46">
        <v>12</v>
      </c>
      <c r="D10" s="46">
        <v>12</v>
      </c>
      <c r="E10" s="46">
        <v>9</v>
      </c>
      <c r="F10" s="46">
        <v>6.2</v>
      </c>
      <c r="G10" s="56">
        <v>7</v>
      </c>
      <c r="H10" s="116">
        <f t="shared" si="0"/>
        <v>39.200000000000003</v>
      </c>
      <c r="I10" s="18">
        <f t="shared" si="1"/>
        <v>67.82154615646094</v>
      </c>
    </row>
    <row r="11" spans="1:9" ht="15" x14ac:dyDescent="0.2">
      <c r="A11" s="40" t="str">
        <f>Responses!A11</f>
        <v>Mooring USA</v>
      </c>
      <c r="B11" s="54">
        <v>23.987034429174962</v>
      </c>
      <c r="C11" s="46">
        <v>16</v>
      </c>
      <c r="D11" s="46">
        <v>9</v>
      </c>
      <c r="E11" s="46">
        <v>12</v>
      </c>
      <c r="F11" s="46">
        <v>10</v>
      </c>
      <c r="G11" s="56">
        <v>1</v>
      </c>
      <c r="H11" s="116">
        <f t="shared" si="0"/>
        <v>47</v>
      </c>
      <c r="I11" s="18">
        <f t="shared" si="1"/>
        <v>71.987034429174969</v>
      </c>
    </row>
  </sheetData>
  <mergeCells count="2">
    <mergeCell ref="A1:G1"/>
    <mergeCell ref="A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K33" sqref="K33:L33"/>
    </sheetView>
  </sheetViews>
  <sheetFormatPr defaultRowHeight="12.75" x14ac:dyDescent="0.2"/>
  <cols>
    <col min="1" max="1" width="31.7109375" customWidth="1"/>
    <col min="2" max="2" width="7" style="51" bestFit="1" customWidth="1"/>
    <col min="3" max="6" width="4.140625" bestFit="1" customWidth="1"/>
    <col min="7" max="7" width="6.7109375" style="51" bestFit="1" customWidth="1"/>
  </cols>
  <sheetData>
    <row r="1" spans="1:9" ht="15.75" x14ac:dyDescent="0.25">
      <c r="A1" s="127" t="s">
        <v>0</v>
      </c>
      <c r="B1" s="128"/>
      <c r="C1" s="128"/>
      <c r="D1" s="128"/>
      <c r="E1" s="128"/>
      <c r="F1" s="128"/>
      <c r="G1" s="128"/>
    </row>
    <row r="2" spans="1:9" ht="12.75" customHeight="1" x14ac:dyDescent="0.2">
      <c r="A2" s="129" t="str">
        <f>Responses!A2</f>
        <v>RFP730-18038 Disaster Restoration and Emergency Recovery</v>
      </c>
      <c r="B2" s="129"/>
      <c r="C2" s="129"/>
      <c r="D2" s="129"/>
      <c r="E2" s="129"/>
      <c r="F2" s="129"/>
      <c r="G2" s="129"/>
      <c r="H2" s="129"/>
    </row>
    <row r="3" spans="1:9" ht="15.75" thickBot="1" x14ac:dyDescent="0.25">
      <c r="A3" s="35"/>
      <c r="C3" s="35"/>
      <c r="D3" s="35"/>
      <c r="E3" s="35"/>
      <c r="F3" s="35"/>
      <c r="G3" s="55"/>
    </row>
    <row r="4" spans="1:9" ht="75" thickTop="1" thickBot="1" x14ac:dyDescent="0.25">
      <c r="A4" s="37" t="s">
        <v>4</v>
      </c>
      <c r="B4" s="52" t="s">
        <v>5</v>
      </c>
      <c r="C4" s="38" t="s">
        <v>6</v>
      </c>
      <c r="D4" s="38" t="s">
        <v>7</v>
      </c>
      <c r="E4" s="38" t="s">
        <v>8</v>
      </c>
      <c r="F4" s="38" t="s">
        <v>9</v>
      </c>
      <c r="G4" s="52" t="s">
        <v>17</v>
      </c>
      <c r="H4" s="43" t="s">
        <v>16</v>
      </c>
      <c r="I4" s="43" t="s">
        <v>10</v>
      </c>
    </row>
    <row r="5" spans="1:9" ht="15.75" thickTop="1" x14ac:dyDescent="0.2">
      <c r="A5" s="40" t="str">
        <f>Responses!A5</f>
        <v>A Status Construction</v>
      </c>
      <c r="B5" s="53">
        <v>27.440428786480844</v>
      </c>
      <c r="C5" s="46">
        <v>20</v>
      </c>
      <c r="D5" s="46">
        <v>12</v>
      </c>
      <c r="E5" s="46">
        <v>12</v>
      </c>
      <c r="F5" s="46">
        <v>8</v>
      </c>
      <c r="G5" s="56">
        <v>8</v>
      </c>
      <c r="H5" s="39">
        <f>SUM(C5:F5)</f>
        <v>52</v>
      </c>
      <c r="I5" s="18">
        <f>SUM(B5:G5)</f>
        <v>87.440428786480851</v>
      </c>
    </row>
    <row r="6" spans="1:9" ht="15" x14ac:dyDescent="0.2">
      <c r="A6" s="40" t="str">
        <f>Responses!A6</f>
        <v>American Technologies, Inc</v>
      </c>
      <c r="B6" s="54">
        <v>24.951439809644054</v>
      </c>
      <c r="C6" s="46">
        <v>8</v>
      </c>
      <c r="D6" s="46">
        <v>12</v>
      </c>
      <c r="E6" s="46">
        <v>12</v>
      </c>
      <c r="F6" s="46">
        <v>8</v>
      </c>
      <c r="G6" s="56">
        <v>10</v>
      </c>
      <c r="H6" s="116">
        <f t="shared" ref="H6:H11" si="0">SUM(C6:F6)</f>
        <v>40</v>
      </c>
      <c r="I6" s="18">
        <f>SUM(B6:G6)</f>
        <v>74.951439809644057</v>
      </c>
    </row>
    <row r="7" spans="1:9" ht="15" x14ac:dyDescent="0.2">
      <c r="A7" s="40" t="str">
        <f>Responses!A7</f>
        <v>Aqua One LLC</v>
      </c>
      <c r="B7" s="54">
        <v>21.369336667799736</v>
      </c>
      <c r="C7" s="46">
        <v>8</v>
      </c>
      <c r="D7" s="46">
        <v>9</v>
      </c>
      <c r="E7" s="46">
        <v>6</v>
      </c>
      <c r="F7" s="46">
        <v>4</v>
      </c>
      <c r="G7" s="56">
        <v>2</v>
      </c>
      <c r="H7" s="116">
        <f t="shared" si="0"/>
        <v>27</v>
      </c>
      <c r="I7" s="18">
        <f t="shared" ref="I7:I11" si="1">SUM(B7:G7)</f>
        <v>50.369336667799736</v>
      </c>
    </row>
    <row r="8" spans="1:9" ht="15" x14ac:dyDescent="0.2">
      <c r="A8" s="40" t="str">
        <f>Responses!A8</f>
        <v>Blackmon Mooring of Texas</v>
      </c>
      <c r="B8" s="54">
        <v>30</v>
      </c>
      <c r="C8" s="46">
        <v>12</v>
      </c>
      <c r="D8" s="46">
        <v>9</v>
      </c>
      <c r="E8" s="46">
        <v>9</v>
      </c>
      <c r="F8" s="46">
        <v>6</v>
      </c>
      <c r="G8" s="56">
        <v>2</v>
      </c>
      <c r="H8" s="116">
        <f t="shared" si="0"/>
        <v>36</v>
      </c>
      <c r="I8" s="18">
        <f t="shared" si="1"/>
        <v>68</v>
      </c>
    </row>
    <row r="9" spans="1:9" ht="15" x14ac:dyDescent="0.2">
      <c r="A9" s="40" t="str">
        <f>Responses!A9</f>
        <v>Corporate Care</v>
      </c>
      <c r="B9" s="54">
        <v>25.874326227358811</v>
      </c>
      <c r="C9" s="46">
        <v>12</v>
      </c>
      <c r="D9" s="46">
        <v>9</v>
      </c>
      <c r="E9" s="46">
        <v>9</v>
      </c>
      <c r="F9" s="46">
        <v>8</v>
      </c>
      <c r="G9" s="56">
        <v>2</v>
      </c>
      <c r="H9" s="116">
        <f t="shared" si="0"/>
        <v>38</v>
      </c>
      <c r="I9" s="18">
        <f t="shared" si="1"/>
        <v>65.874326227358807</v>
      </c>
    </row>
    <row r="10" spans="1:9" ht="15" x14ac:dyDescent="0.2">
      <c r="A10" s="40" t="str">
        <f>Responses!A10</f>
        <v>Cotton Commercial USA</v>
      </c>
      <c r="B10" s="54">
        <v>21.621546156460933</v>
      </c>
      <c r="C10" s="46">
        <v>16</v>
      </c>
      <c r="D10" s="46">
        <v>9</v>
      </c>
      <c r="E10" s="46">
        <v>9</v>
      </c>
      <c r="F10" s="46">
        <v>4</v>
      </c>
      <c r="G10" s="56">
        <v>7</v>
      </c>
      <c r="H10" s="116">
        <f t="shared" si="0"/>
        <v>38</v>
      </c>
      <c r="I10" s="18">
        <f t="shared" si="1"/>
        <v>66.621546156460937</v>
      </c>
    </row>
    <row r="11" spans="1:9" ht="15" x14ac:dyDescent="0.2">
      <c r="A11" s="40" t="str">
        <f>Responses!A11</f>
        <v>Mooring USA</v>
      </c>
      <c r="B11" s="54">
        <v>23.987034429174962</v>
      </c>
      <c r="C11" s="46">
        <v>20</v>
      </c>
      <c r="D11" s="46">
        <v>15</v>
      </c>
      <c r="E11" s="46">
        <v>12</v>
      </c>
      <c r="F11" s="46">
        <v>8</v>
      </c>
      <c r="G11" s="56">
        <v>1</v>
      </c>
      <c r="H11" s="116">
        <f t="shared" si="0"/>
        <v>55</v>
      </c>
      <c r="I11" s="18">
        <f t="shared" si="1"/>
        <v>79.987034429174969</v>
      </c>
    </row>
  </sheetData>
  <mergeCells count="2">
    <mergeCell ref="A1:G1"/>
    <mergeCell ref="A2:H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4" zoomScaleNormal="100" workbookViewId="0">
      <selection activeCell="C12" sqref="C12"/>
    </sheetView>
  </sheetViews>
  <sheetFormatPr defaultRowHeight="15" x14ac:dyDescent="0.2"/>
  <cols>
    <col min="1" max="1" width="43.85546875" style="2" customWidth="1"/>
    <col min="2" max="8" width="9.140625" style="2"/>
    <col min="9" max="9" width="17.5703125" style="2" bestFit="1" customWidth="1"/>
    <col min="10" max="10" width="10.28515625" style="2" customWidth="1"/>
    <col min="11" max="12" width="9.42578125" style="2" customWidth="1"/>
    <col min="13" max="14" width="9" style="2" customWidth="1"/>
    <col min="15" max="15" width="17.5703125" style="2" bestFit="1" customWidth="1"/>
    <col min="16" max="16" width="13.42578125" style="2" customWidth="1"/>
    <col min="17" max="16384" width="9.140625" style="2"/>
  </cols>
  <sheetData>
    <row r="1" spans="1:16" ht="15.75" x14ac:dyDescent="0.25">
      <c r="A1" s="127" t="s">
        <v>0</v>
      </c>
      <c r="B1" s="127"/>
      <c r="C1" s="127"/>
      <c r="D1" s="127"/>
      <c r="E1" s="127"/>
      <c r="F1" s="127"/>
      <c r="G1" s="127"/>
      <c r="H1" s="127"/>
      <c r="I1" s="127"/>
      <c r="J1" s="127"/>
      <c r="K1" s="127"/>
      <c r="L1" s="127"/>
      <c r="M1" s="127"/>
      <c r="N1" s="127"/>
      <c r="O1" s="127"/>
      <c r="P1" s="127"/>
    </row>
    <row r="2" spans="1:16" ht="15.75" x14ac:dyDescent="0.2">
      <c r="A2" s="129" t="str">
        <f>Responses!A2</f>
        <v>RFP730-18038 Disaster Restoration and Emergency Recovery</v>
      </c>
      <c r="B2" s="129"/>
      <c r="C2" s="129"/>
      <c r="D2" s="129"/>
      <c r="E2" s="129"/>
      <c r="F2" s="129"/>
      <c r="G2" s="129"/>
      <c r="H2" s="129"/>
      <c r="I2" s="129"/>
      <c r="J2" s="129"/>
      <c r="K2" s="129"/>
      <c r="L2" s="129"/>
      <c r="M2" s="129"/>
      <c r="N2" s="129"/>
      <c r="O2" s="129"/>
      <c r="P2" s="129"/>
    </row>
    <row r="3" spans="1:16" ht="15.75" thickBot="1" x14ac:dyDescent="0.25">
      <c r="O3" s="4"/>
      <c r="P3" s="4"/>
    </row>
    <row r="4" spans="1:16" s="3" customFormat="1" ht="179.25" customHeight="1" thickBot="1" x14ac:dyDescent="0.25">
      <c r="A4" s="6" t="s">
        <v>2</v>
      </c>
      <c r="B4" s="14" t="s">
        <v>145</v>
      </c>
      <c r="C4" s="14" t="s">
        <v>146</v>
      </c>
      <c r="D4" s="14" t="s">
        <v>147</v>
      </c>
      <c r="E4" s="14" t="s">
        <v>148</v>
      </c>
      <c r="F4" s="14" t="s">
        <v>149</v>
      </c>
      <c r="G4" s="14" t="s">
        <v>150</v>
      </c>
      <c r="H4" s="14" t="s">
        <v>151</v>
      </c>
      <c r="I4" s="15" t="s">
        <v>3</v>
      </c>
      <c r="J4" s="5" t="s">
        <v>1</v>
      </c>
      <c r="L4" s="10"/>
      <c r="M4" s="10"/>
      <c r="N4" s="10"/>
    </row>
    <row r="5" spans="1:16" ht="16.5" customHeight="1" x14ac:dyDescent="0.2">
      <c r="A5" s="12" t="str">
        <f>Responses!A5</f>
        <v>A Status Construction</v>
      </c>
      <c r="B5" s="16">
        <f>'Evaluator 1'!H5</f>
        <v>36</v>
      </c>
      <c r="C5" s="17">
        <f>'Evaluator 2'!H5</f>
        <v>26</v>
      </c>
      <c r="D5" s="16">
        <f>'Evaluator 3'!H5</f>
        <v>48</v>
      </c>
      <c r="E5" s="16">
        <f>'Evaluator 4'!H5</f>
        <v>43.5</v>
      </c>
      <c r="F5" s="17">
        <f>'Evaluator 5'!H5</f>
        <v>36</v>
      </c>
      <c r="G5" s="16">
        <f>'Evaluator 6'!H5</f>
        <v>50.4</v>
      </c>
      <c r="H5" s="18">
        <f>'Evaluator 7'!H5</f>
        <v>52</v>
      </c>
      <c r="I5" s="16">
        <f t="shared" ref="I5:I6" si="0">AVERAGE(B5:H5)</f>
        <v>41.699999999999996</v>
      </c>
      <c r="J5" s="13">
        <f>RANK(I5,$I$5:$I$11,0)</f>
        <v>4</v>
      </c>
      <c r="L5" s="11"/>
      <c r="M5" s="11"/>
      <c r="N5" s="11"/>
    </row>
    <row r="6" spans="1:16" ht="16.5" customHeight="1" x14ac:dyDescent="0.2">
      <c r="A6" s="12" t="str">
        <f>Responses!A6</f>
        <v>American Technologies, Inc</v>
      </c>
      <c r="B6" s="16">
        <f>'Evaluator 1'!H6</f>
        <v>32</v>
      </c>
      <c r="C6" s="17">
        <f>'Evaluator 2'!H6</f>
        <v>33</v>
      </c>
      <c r="D6" s="16">
        <f>'Evaluator 3'!H6</f>
        <v>32</v>
      </c>
      <c r="E6" s="16">
        <f>'Evaluator 4'!H6</f>
        <v>37.75</v>
      </c>
      <c r="F6" s="17">
        <f>'Evaluator 5'!H6</f>
        <v>38.4</v>
      </c>
      <c r="G6" s="16">
        <f>'Evaluator 6'!H6</f>
        <v>49.8</v>
      </c>
      <c r="H6" s="18">
        <f>'Evaluator 7'!H6</f>
        <v>40</v>
      </c>
      <c r="I6" s="16">
        <f t="shared" si="0"/>
        <v>37.56428571428571</v>
      </c>
      <c r="J6" s="13">
        <f t="shared" ref="J6:J11" si="1">RANK(I6,$I$5:$I$11,0)</f>
        <v>6</v>
      </c>
      <c r="L6" s="11"/>
      <c r="M6" s="11"/>
      <c r="N6" s="11"/>
    </row>
    <row r="7" spans="1:16" x14ac:dyDescent="0.2">
      <c r="A7" s="12" t="str">
        <f>Responses!A7</f>
        <v>Aqua One LLC</v>
      </c>
      <c r="B7" s="16">
        <f>'Evaluator 1'!H7</f>
        <v>28</v>
      </c>
      <c r="C7" s="17">
        <f>'Evaluator 2'!H7</f>
        <v>31</v>
      </c>
      <c r="D7" s="16">
        <f>'Evaluator 3'!H7</f>
        <v>18</v>
      </c>
      <c r="E7" s="16">
        <f>'Evaluator 4'!H7</f>
        <v>30</v>
      </c>
      <c r="F7" s="17">
        <f>'Evaluator 5'!H7</f>
        <v>30</v>
      </c>
      <c r="G7" s="16">
        <f>'Evaluator 6'!H7</f>
        <v>50.900000000000006</v>
      </c>
      <c r="H7" s="18">
        <f>'Evaluator 7'!H7</f>
        <v>27</v>
      </c>
      <c r="I7" s="16">
        <f t="shared" ref="I7:I11" si="2">AVERAGE(B7:H7)</f>
        <v>30.7</v>
      </c>
      <c r="J7" s="13">
        <f t="shared" si="1"/>
        <v>7</v>
      </c>
    </row>
    <row r="8" spans="1:16" x14ac:dyDescent="0.2">
      <c r="A8" s="12" t="str">
        <f>Responses!A8</f>
        <v>Blackmon Mooring of Texas</v>
      </c>
      <c r="B8" s="16">
        <f>'Evaluator 1'!H8</f>
        <v>29</v>
      </c>
      <c r="C8" s="17">
        <f>'Evaluator 2'!H8</f>
        <v>52</v>
      </c>
      <c r="D8" s="16">
        <f>'Evaluator 3'!H8</f>
        <v>42.5</v>
      </c>
      <c r="E8" s="16">
        <f>'Evaluator 4'!H8</f>
        <v>48</v>
      </c>
      <c r="F8" s="17">
        <f>'Evaluator 5'!H8</f>
        <v>48</v>
      </c>
      <c r="G8" s="16">
        <f>'Evaluator 6'!H8</f>
        <v>47.9</v>
      </c>
      <c r="H8" s="18">
        <f>'Evaluator 7'!H8</f>
        <v>36</v>
      </c>
      <c r="I8" s="16">
        <f t="shared" si="2"/>
        <v>43.342857142857142</v>
      </c>
      <c r="J8" s="13">
        <f t="shared" si="1"/>
        <v>3</v>
      </c>
    </row>
    <row r="9" spans="1:16" x14ac:dyDescent="0.2">
      <c r="A9" s="12" t="str">
        <f>Responses!A9</f>
        <v>Corporate Care</v>
      </c>
      <c r="B9" s="16">
        <f>'Evaluator 1'!H9</f>
        <v>36</v>
      </c>
      <c r="C9" s="17">
        <f>'Evaluator 2'!H9</f>
        <v>52</v>
      </c>
      <c r="D9" s="16">
        <f>'Evaluator 3'!H9</f>
        <v>31.5</v>
      </c>
      <c r="E9" s="16">
        <f>'Evaluator 4'!H9</f>
        <v>30</v>
      </c>
      <c r="F9" s="17">
        <f>'Evaluator 5'!H9</f>
        <v>37.200000000000003</v>
      </c>
      <c r="G9" s="16">
        <f>'Evaluator 6'!H9</f>
        <v>49.8</v>
      </c>
      <c r="H9" s="18">
        <f>'Evaluator 7'!H9</f>
        <v>38</v>
      </c>
      <c r="I9" s="16">
        <f t="shared" si="2"/>
        <v>39.214285714285715</v>
      </c>
      <c r="J9" s="13">
        <f t="shared" si="1"/>
        <v>5</v>
      </c>
    </row>
    <row r="10" spans="1:16" x14ac:dyDescent="0.2">
      <c r="A10" s="12" t="str">
        <f>Responses!A10</f>
        <v>Cotton Commercial USA</v>
      </c>
      <c r="B10" s="16">
        <f>'Evaluator 1'!H10</f>
        <v>37.4</v>
      </c>
      <c r="C10" s="17">
        <f>'Evaluator 2'!H10</f>
        <v>60</v>
      </c>
      <c r="D10" s="16">
        <f>'Evaluator 3'!H10</f>
        <v>59</v>
      </c>
      <c r="E10" s="16">
        <f>'Evaluator 4'!H10</f>
        <v>40</v>
      </c>
      <c r="F10" s="17">
        <f>'Evaluator 5'!H10</f>
        <v>42</v>
      </c>
      <c r="G10" s="16">
        <f>'Evaluator 6'!H10</f>
        <v>39.200000000000003</v>
      </c>
      <c r="H10" s="18">
        <f>'Evaluator 7'!H10</f>
        <v>38</v>
      </c>
      <c r="I10" s="16">
        <f t="shared" si="2"/>
        <v>45.085714285714289</v>
      </c>
      <c r="J10" s="13">
        <f t="shared" si="1"/>
        <v>2</v>
      </c>
    </row>
    <row r="11" spans="1:16" x14ac:dyDescent="0.2">
      <c r="A11" s="12" t="str">
        <f>Responses!A11</f>
        <v>Mooring USA</v>
      </c>
      <c r="B11" s="16">
        <f>'Evaluator 1'!H11</f>
        <v>34.5</v>
      </c>
      <c r="C11" s="17">
        <f>'Evaluator 2'!H11</f>
        <v>54</v>
      </c>
      <c r="D11" s="16">
        <f>'Evaluator 3'!H11</f>
        <v>56.5</v>
      </c>
      <c r="E11" s="16">
        <f>'Evaluator 4'!H11</f>
        <v>39</v>
      </c>
      <c r="F11" s="17">
        <f>'Evaluator 5'!H11</f>
        <v>40.799999999999997</v>
      </c>
      <c r="G11" s="16">
        <f>'Evaluator 6'!H11</f>
        <v>47</v>
      </c>
      <c r="H11" s="18">
        <f>'Evaluator 7'!H11</f>
        <v>55</v>
      </c>
      <c r="I11" s="16">
        <f t="shared" si="2"/>
        <v>46.68571428571429</v>
      </c>
      <c r="J11" s="13">
        <f t="shared" si="1"/>
        <v>1</v>
      </c>
    </row>
  </sheetData>
  <mergeCells count="2">
    <mergeCell ref="A1:P1"/>
    <mergeCell ref="A2:P2"/>
  </mergeCells>
  <phoneticPr fontId="1" type="noConversion"/>
  <pageMargins left="0.75" right="0.75" top="1" bottom="1" header="0.5" footer="0.5"/>
  <pageSetup scale="95" orientation="landscape" horizont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Responses</vt:lpstr>
      <vt:lpstr>Evaluator 1</vt:lpstr>
      <vt:lpstr>Evaluator 2</vt:lpstr>
      <vt:lpstr>Evaluator 3</vt:lpstr>
      <vt:lpstr>Evaluator 4</vt:lpstr>
      <vt:lpstr>Evaluator 5</vt:lpstr>
      <vt:lpstr>Evaluator 6</vt:lpstr>
      <vt:lpstr>Evaluator 7</vt:lpstr>
      <vt:lpstr>Technical Summary</vt:lpstr>
      <vt:lpstr>HUB DEPARTMENT</vt:lpstr>
      <vt:lpstr>Pricing Score Calculation</vt:lpstr>
      <vt:lpstr>Summary</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chua2</dc:creator>
  <cp:lastModifiedBy>Bonilla, Hector M</cp:lastModifiedBy>
  <cp:lastPrinted>2010-03-29T18:59:53Z</cp:lastPrinted>
  <dcterms:created xsi:type="dcterms:W3CDTF">2010-03-29T14:58:07Z</dcterms:created>
  <dcterms:modified xsi:type="dcterms:W3CDTF">2019-05-03T14:26:07Z</dcterms:modified>
</cp:coreProperties>
</file>